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40" yWindow="0" windowWidth="25600" windowHeight="14560"/>
  </bookViews>
  <sheets>
    <sheet name="Matriz" sheetId="1" r:id="rId1"/>
    <sheet name="Secundario" sheetId="2" r:id="rId2"/>
    <sheet name="Lateral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2" l="1"/>
  <c r="D25" i="2"/>
  <c r="D25" i="3"/>
  <c r="D24" i="3"/>
  <c r="E26" i="1"/>
  <c r="E37" i="3"/>
  <c r="E38" i="2"/>
  <c r="D23" i="3"/>
  <c r="G8" i="2"/>
  <c r="D21" i="3"/>
  <c r="D12" i="3"/>
  <c r="G8" i="3"/>
  <c r="E32" i="3"/>
  <c r="D23" i="2"/>
  <c r="D8" i="1"/>
  <c r="E22" i="1"/>
  <c r="D12" i="1"/>
  <c r="E38" i="3"/>
  <c r="E33" i="3"/>
  <c r="D22" i="3"/>
  <c r="D21" i="2"/>
  <c r="E39" i="2"/>
  <c r="E33" i="2"/>
  <c r="E34" i="2"/>
  <c r="D24" i="2"/>
  <c r="D22" i="2"/>
  <c r="D20" i="2"/>
  <c r="D19" i="2"/>
</calcChain>
</file>

<file path=xl/sharedStrings.xml><?xml version="1.0" encoding="utf-8"?>
<sst xmlns="http://schemas.openxmlformats.org/spreadsheetml/2006/main" count="89" uniqueCount="43">
  <si>
    <t>Pérdidas de Carga en Goteo Lateral con Salidas Múltiples</t>
  </si>
  <si>
    <t>Datos de Entrada</t>
  </si>
  <si>
    <t>Factor de salidas múltiples</t>
  </si>
  <si>
    <t>n</t>
  </si>
  <si>
    <t>β</t>
  </si>
  <si>
    <t>Darcy</t>
  </si>
  <si>
    <t>Hansen William</t>
  </si>
  <si>
    <t>Factor de pérdidas de carga f</t>
  </si>
  <si>
    <t>Resultados</t>
  </si>
  <si>
    <t>Pérdidas de carga totales (mca)</t>
  </si>
  <si>
    <t>hf</t>
  </si>
  <si>
    <t>Pérdidas de carga totales con salidas múltiples en mca</t>
  </si>
  <si>
    <t>hfsm</t>
  </si>
  <si>
    <t>Caudal lateral (lt/hr)</t>
  </si>
  <si>
    <t>Laterales por salida</t>
  </si>
  <si>
    <t>Largo del secundario</t>
  </si>
  <si>
    <t>Diametro del Secundario en m</t>
  </si>
  <si>
    <t>N° de laterales</t>
  </si>
  <si>
    <r>
      <t>Caudal del lateral (m</t>
    </r>
    <r>
      <rPr>
        <b/>
        <sz val="12"/>
        <color theme="3" tint="0.39997558519241921"/>
        <rFont val="Calibri"/>
        <family val="2"/>
      </rPr>
      <t>³</t>
    </r>
    <r>
      <rPr>
        <b/>
        <sz val="12"/>
        <color theme="3" tint="0.39997558519241921"/>
        <rFont val="Arial"/>
        <family val="2"/>
      </rPr>
      <t>/seg)</t>
    </r>
  </si>
  <si>
    <t>Caudal por salida (lt/hora)</t>
  </si>
  <si>
    <t>Caudal del secundario (m³/seg)</t>
  </si>
  <si>
    <t>Caudal del secundario (lt/hr)</t>
  </si>
  <si>
    <t>Hanzen William</t>
  </si>
  <si>
    <t>Distancia entre hileras (m)</t>
  </si>
  <si>
    <t>Nº real de laterales</t>
  </si>
  <si>
    <t>Largo de Matriz</t>
  </si>
  <si>
    <t>Caudal  (lt/hr)</t>
  </si>
  <si>
    <t>Coeficiente de Fricción C</t>
  </si>
  <si>
    <t>Diametro de Matriz (mm)</t>
  </si>
  <si>
    <t>Espesor de la Matriz (mm)</t>
  </si>
  <si>
    <t>Diametro de Matriz (m)</t>
  </si>
  <si>
    <t>PVC</t>
  </si>
  <si>
    <t>Caudal  (m3/s)</t>
  </si>
  <si>
    <t>Pérdidas de Carga en Matriz</t>
  </si>
  <si>
    <t>Distancia entre emisores (m)</t>
  </si>
  <si>
    <t>Caudal emisor (lt/hr)</t>
  </si>
  <si>
    <t>Largo del Lateral</t>
  </si>
  <si>
    <t>Diametro de Lateral (mm)</t>
  </si>
  <si>
    <t>Espesor de la Lateral (mm)</t>
  </si>
  <si>
    <t>Diametro de Lateral (m)</t>
  </si>
  <si>
    <t>N° de emisores por Lateral</t>
  </si>
  <si>
    <t>PVC o PE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</si>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</sst>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.00_-;\-&quot;$&quot;\ * #,##0.00_-;_-&quot;$&quot;\ * &quot;-&quot;??_-;_-@_-"/>
    <numFmt numFmtId="165" formatCode="0.0E+00"/>
    <numFmt numFmtId="166" formatCode="0.0"/>
    <numFmt numFmtId="167" formatCode="0.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B050"/>
      <name val="Arial"/>
      <family val="2"/>
    </font>
    <font>
      <sz val="16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8"/>
      <color rgb="FFFF0000"/>
      <name val="Arial"/>
      <family val="2"/>
    </font>
    <font>
      <b/>
      <sz val="18"/>
      <color theme="6" tint="-0.499984740745262"/>
      <name val="Arial"/>
      <family val="2"/>
    </font>
    <font>
      <sz val="18"/>
      <color rgb="FFFF0000"/>
      <name val="Arial"/>
      <family val="2"/>
    </font>
    <font>
      <sz val="12"/>
      <color theme="6" tint="-0.499984740745262"/>
      <name val="Arial"/>
      <family val="2"/>
    </font>
    <font>
      <sz val="12"/>
      <name val="Arial"/>
      <family val="2"/>
    </font>
    <font>
      <sz val="12"/>
      <color theme="6" tint="-0.499984740745262"/>
      <name val="Calibri"/>
      <family val="2"/>
    </font>
    <font>
      <sz val="11"/>
      <color theme="1"/>
      <name val="Arial Narrow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Calibri"/>
      <family val="2"/>
    </font>
    <font>
      <sz val="12"/>
      <color rgb="FF00B05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2" fillId="2" borderId="0" xfId="1" applyFill="1"/>
    <xf numFmtId="0" fontId="2" fillId="0" borderId="0" xfId="1"/>
    <xf numFmtId="0" fontId="2" fillId="2" borderId="1" xfId="1" applyFill="1" applyBorder="1"/>
    <xf numFmtId="0" fontId="7" fillId="2" borderId="2" xfId="0" applyFont="1" applyFill="1" applyBorder="1" applyAlignment="1">
      <alignment horizontal="left"/>
    </xf>
    <xf numFmtId="0" fontId="2" fillId="2" borderId="2" xfId="1" applyFill="1" applyBorder="1"/>
    <xf numFmtId="0" fontId="2" fillId="2" borderId="3" xfId="1" applyFill="1" applyBorder="1"/>
    <xf numFmtId="0" fontId="2" fillId="2" borderId="4" xfId="1" applyFill="1" applyBorder="1"/>
    <xf numFmtId="0" fontId="8" fillId="2" borderId="0" xfId="1" applyFont="1" applyFill="1" applyBorder="1"/>
    <xf numFmtId="0" fontId="2" fillId="2" borderId="0" xfId="1" applyFill="1" applyBorder="1"/>
    <xf numFmtId="0" fontId="2" fillId="2" borderId="5" xfId="1" applyFill="1" applyBorder="1"/>
    <xf numFmtId="0" fontId="10" fillId="2" borderId="0" xfId="1" applyFont="1" applyFill="1" applyBorder="1"/>
    <xf numFmtId="0" fontId="10" fillId="2" borderId="5" xfId="1" applyFont="1" applyFill="1" applyBorder="1"/>
    <xf numFmtId="0" fontId="9" fillId="2" borderId="0" xfId="1" applyFont="1" applyFill="1" applyBorder="1"/>
    <xf numFmtId="0" fontId="9" fillId="3" borderId="0" xfId="1" applyFont="1" applyFill="1" applyBorder="1" applyAlignment="1">
      <alignment horizontal="center"/>
    </xf>
    <xf numFmtId="0" fontId="2" fillId="2" borderId="6" xfId="1" applyFill="1" applyBorder="1"/>
    <xf numFmtId="0" fontId="9" fillId="2" borderId="7" xfId="1" applyFont="1" applyFill="1" applyBorder="1"/>
    <xf numFmtId="0" fontId="10" fillId="2" borderId="7" xfId="1" applyFont="1" applyFill="1" applyBorder="1"/>
    <xf numFmtId="0" fontId="10" fillId="2" borderId="8" xfId="1" applyFont="1" applyFill="1" applyBorder="1"/>
    <xf numFmtId="0" fontId="0" fillId="2" borderId="0" xfId="0" applyFill="1"/>
    <xf numFmtId="0" fontId="0" fillId="2" borderId="1" xfId="0" applyFill="1" applyBorder="1"/>
    <xf numFmtId="0" fontId="10" fillId="2" borderId="0" xfId="1" applyFont="1" applyFill="1"/>
    <xf numFmtId="0" fontId="10" fillId="2" borderId="4" xfId="1" applyFont="1" applyFill="1" applyBorder="1"/>
    <xf numFmtId="0" fontId="15" fillId="2" borderId="2" xfId="0" applyFont="1" applyFill="1" applyBorder="1" applyAlignment="1">
      <alignment horizontal="left"/>
    </xf>
    <xf numFmtId="0" fontId="16" fillId="2" borderId="2" xfId="1" applyFont="1" applyFill="1" applyBorder="1"/>
    <xf numFmtId="0" fontId="16" fillId="2" borderId="9" xfId="1" applyFont="1" applyFill="1" applyBorder="1" applyAlignment="1">
      <alignment vertical="center"/>
    </xf>
    <xf numFmtId="0" fontId="16" fillId="2" borderId="11" xfId="1" applyFont="1" applyFill="1" applyBorder="1" applyAlignment="1">
      <alignment vertical="center"/>
    </xf>
    <xf numFmtId="165" fontId="16" fillId="2" borderId="12" xfId="1" applyNumberFormat="1" applyFont="1" applyFill="1" applyBorder="1" applyAlignment="1">
      <alignment vertical="center"/>
    </xf>
    <xf numFmtId="1" fontId="16" fillId="2" borderId="12" xfId="1" applyNumberFormat="1" applyFont="1" applyFill="1" applyBorder="1"/>
    <xf numFmtId="0" fontId="16" fillId="2" borderId="11" xfId="1" applyFont="1" applyFill="1" applyBorder="1"/>
    <xf numFmtId="165" fontId="16" fillId="2" borderId="12" xfId="1" applyNumberFormat="1" applyFont="1" applyFill="1" applyBorder="1"/>
    <xf numFmtId="0" fontId="16" fillId="2" borderId="13" xfId="1" applyFont="1" applyFill="1" applyBorder="1"/>
    <xf numFmtId="0" fontId="17" fillId="2" borderId="0" xfId="1" applyFont="1" applyFill="1" applyBorder="1"/>
    <xf numFmtId="0" fontId="16" fillId="4" borderId="15" xfId="1" applyFont="1" applyFill="1" applyBorder="1"/>
    <xf numFmtId="0" fontId="16" fillId="4" borderId="16" xfId="1" applyFont="1" applyFill="1" applyBorder="1" applyAlignment="1">
      <alignment horizontal="center"/>
    </xf>
    <xf numFmtId="0" fontId="19" fillId="2" borderId="0" xfId="1" applyFont="1" applyFill="1" applyBorder="1"/>
    <xf numFmtId="0" fontId="19" fillId="2" borderId="0" xfId="1" applyFont="1" applyFill="1" applyBorder="1" applyAlignment="1">
      <alignment horizontal="center"/>
    </xf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13" fillId="2" borderId="0" xfId="1" applyFont="1" applyFill="1" applyBorder="1"/>
    <xf numFmtId="0" fontId="2" fillId="2" borderId="0" xfId="1" applyFont="1" applyFill="1" applyBorder="1"/>
    <xf numFmtId="0" fontId="14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1" applyFont="1" applyFill="1" applyBorder="1"/>
    <xf numFmtId="0" fontId="3" fillId="2" borderId="0" xfId="0" applyFont="1" applyFill="1" applyBorder="1"/>
    <xf numFmtId="0" fontId="9" fillId="2" borderId="8" xfId="1" applyFont="1" applyFill="1" applyBorder="1"/>
    <xf numFmtId="0" fontId="17" fillId="2" borderId="2" xfId="1" applyFont="1" applyFill="1" applyBorder="1"/>
    <xf numFmtId="0" fontId="16" fillId="2" borderId="0" xfId="1" applyFont="1" applyFill="1" applyBorder="1"/>
    <xf numFmtId="0" fontId="19" fillId="2" borderId="4" xfId="1" applyFont="1" applyFill="1" applyBorder="1"/>
    <xf numFmtId="0" fontId="11" fillId="2" borderId="4" xfId="1" applyFont="1" applyFill="1" applyBorder="1"/>
    <xf numFmtId="0" fontId="9" fillId="3" borderId="5" xfId="1" applyFont="1" applyFill="1" applyBorder="1" applyAlignment="1">
      <alignment horizontal="center"/>
    </xf>
    <xf numFmtId="2" fontId="16" fillId="2" borderId="14" xfId="1" applyNumberFormat="1" applyFont="1" applyFill="1" applyBorder="1"/>
    <xf numFmtId="0" fontId="10" fillId="2" borderId="2" xfId="1" applyFont="1" applyFill="1" applyBorder="1"/>
    <xf numFmtId="0" fontId="10" fillId="2" borderId="3" xfId="1" applyFont="1" applyFill="1" applyBorder="1"/>
    <xf numFmtId="0" fontId="16" fillId="2" borderId="15" xfId="1" applyFont="1" applyFill="1" applyBorder="1"/>
    <xf numFmtId="2" fontId="16" fillId="2" borderId="16" xfId="1" applyNumberFormat="1" applyFont="1" applyFill="1" applyBorder="1"/>
    <xf numFmtId="0" fontId="16" fillId="2" borderId="0" xfId="1" applyFont="1" applyFill="1" applyBorder="1" applyAlignment="1">
      <alignment horizontal="center"/>
    </xf>
    <xf numFmtId="167" fontId="16" fillId="2" borderId="0" xfId="1" applyNumberFormat="1" applyFont="1" applyFill="1" applyBorder="1" applyAlignment="1">
      <alignment horizontal="center"/>
    </xf>
    <xf numFmtId="166" fontId="16" fillId="4" borderId="17" xfId="1" applyNumberFormat="1" applyFont="1" applyFill="1" applyBorder="1" applyAlignment="1">
      <alignment horizontal="center"/>
    </xf>
    <xf numFmtId="167" fontId="16" fillId="4" borderId="17" xfId="1" applyNumberFormat="1" applyFont="1" applyFill="1" applyBorder="1" applyAlignment="1">
      <alignment horizontal="center"/>
    </xf>
    <xf numFmtId="0" fontId="22" fillId="2" borderId="0" xfId="1" applyFont="1" applyFill="1" applyBorder="1"/>
    <xf numFmtId="0" fontId="23" fillId="0" borderId="0" xfId="1" applyFont="1"/>
    <xf numFmtId="2" fontId="16" fillId="2" borderId="10" xfId="1" applyNumberFormat="1" applyFont="1" applyFill="1" applyBorder="1"/>
    <xf numFmtId="0" fontId="0" fillId="2" borderId="4" xfId="0" applyFill="1" applyBorder="1"/>
    <xf numFmtId="0" fontId="15" fillId="2" borderId="0" xfId="0" applyFont="1" applyFill="1" applyBorder="1" applyAlignment="1">
      <alignment horizontal="left"/>
    </xf>
    <xf numFmtId="2" fontId="16" fillId="2" borderId="12" xfId="1" applyNumberFormat="1" applyFont="1" applyFill="1" applyBorder="1"/>
    <xf numFmtId="0" fontId="0" fillId="2" borderId="0" xfId="1" applyFont="1" applyFill="1" applyBorder="1"/>
    <xf numFmtId="0" fontId="9" fillId="2" borderId="5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5" xfId="1" applyFont="1" applyFill="1" applyBorder="1" applyAlignment="1">
      <alignment horizontal="center"/>
    </xf>
    <xf numFmtId="3" fontId="9" fillId="2" borderId="5" xfId="1" applyNumberFormat="1" applyFont="1" applyFill="1" applyBorder="1" applyAlignment="1">
      <alignment horizontal="center"/>
    </xf>
    <xf numFmtId="0" fontId="16" fillId="4" borderId="15" xfId="1" applyFont="1" applyFill="1" applyBorder="1" applyAlignment="1">
      <alignment wrapText="1"/>
    </xf>
    <xf numFmtId="0" fontId="2" fillId="2" borderId="0" xfId="1" applyFill="1" applyAlignment="1">
      <alignment vertical="center"/>
    </xf>
    <xf numFmtId="0" fontId="2" fillId="2" borderId="4" xfId="1" applyFill="1" applyBorder="1" applyAlignment="1">
      <alignment vertical="center"/>
    </xf>
    <xf numFmtId="0" fontId="16" fillId="4" borderId="15" xfId="1" applyFont="1" applyFill="1" applyBorder="1" applyAlignment="1">
      <alignment vertical="center" wrapText="1"/>
    </xf>
    <xf numFmtId="0" fontId="16" fillId="4" borderId="16" xfId="1" applyFont="1" applyFill="1" applyBorder="1" applyAlignment="1">
      <alignment horizontal="center" vertical="center"/>
    </xf>
    <xf numFmtId="167" fontId="16" fillId="4" borderId="17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2" fillId="0" borderId="0" xfId="1" applyAlignment="1">
      <alignment vertical="center"/>
    </xf>
  </cellXfs>
  <cellStyles count="20"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Moneda 2" xfId="2"/>
    <cellStyle name="Normal" xfId="0" builtinId="0"/>
    <cellStyle name="Normal 2" xfId="1"/>
    <cellStyle name="Normal 2 2" xfId="3"/>
    <cellStyle name="Normal 3" xfId="4"/>
    <cellStyle name="Normal 3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5</xdr:row>
          <xdr:rowOff>50800</xdr:rowOff>
        </xdr:from>
        <xdr:to>
          <xdr:col>9</xdr:col>
          <xdr:colOff>177800</xdr:colOff>
          <xdr:row>13</xdr:row>
          <xdr:rowOff>38100</xdr:rowOff>
        </xdr:to>
        <xdr:sp macro="" textlink="">
          <xdr:nvSpPr>
            <xdr:cNvPr id="1026" name="Object 1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63500</xdr:colOff>
      <xdr:row>15</xdr:row>
      <xdr:rowOff>0</xdr:rowOff>
    </xdr:from>
    <xdr:to>
      <xdr:col>9</xdr:col>
      <xdr:colOff>436880</xdr:colOff>
      <xdr:row>18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3263900"/>
          <a:ext cx="414528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11</xdr:row>
          <xdr:rowOff>114300</xdr:rowOff>
        </xdr:from>
        <xdr:to>
          <xdr:col>9</xdr:col>
          <xdr:colOff>304800</xdr:colOff>
          <xdr:row>16</xdr:row>
          <xdr:rowOff>101600</xdr:rowOff>
        </xdr:to>
        <xdr:sp macro="" textlink="">
          <xdr:nvSpPr>
            <xdr:cNvPr id="2051" name="Object 1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266700</xdr:colOff>
      <xdr:row>17</xdr:row>
      <xdr:rowOff>279400</xdr:rowOff>
    </xdr:from>
    <xdr:to>
      <xdr:col>9</xdr:col>
      <xdr:colOff>640080</xdr:colOff>
      <xdr:row>20</xdr:row>
      <xdr:rowOff>177800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0" y="4051300"/>
          <a:ext cx="414528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11</xdr:row>
          <xdr:rowOff>114300</xdr:rowOff>
        </xdr:from>
        <xdr:to>
          <xdr:col>9</xdr:col>
          <xdr:colOff>304800</xdr:colOff>
          <xdr:row>16</xdr:row>
          <xdr:rowOff>101600</xdr:rowOff>
        </xdr:to>
        <xdr:sp macro="" textlink="">
          <xdr:nvSpPr>
            <xdr:cNvPr id="3075" name="Object 1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18</xdr:row>
      <xdr:rowOff>0</xdr:rowOff>
    </xdr:from>
    <xdr:to>
      <xdr:col>9</xdr:col>
      <xdr:colOff>373380</xdr:colOff>
      <xdr:row>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7700" y="4076700"/>
          <a:ext cx="414528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ditor_de_ecuaciones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ditor_de_ecuaciones2.bin"/><Relationship Id="rId4" Type="http://schemas.openxmlformats.org/officeDocument/2006/relationships/image" Target="../media/image3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ditor_de_ecuaciones3.bin"/><Relationship Id="rId4" Type="http://schemas.openxmlformats.org/officeDocument/2006/relationships/image" Target="../media/image3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abSelected="1" topLeftCell="A4" workbookViewId="0">
      <selection activeCell="D30" sqref="D30"/>
    </sheetView>
  </sheetViews>
  <sheetFormatPr baseColWidth="10" defaultRowHeight="12" x14ac:dyDescent="0"/>
  <cols>
    <col min="1" max="1" width="5.33203125" style="2" customWidth="1"/>
    <col min="2" max="2" width="5" style="2" customWidth="1"/>
    <col min="3" max="3" width="34.5" style="2" customWidth="1"/>
    <col min="4" max="4" width="17.5" style="2" bestFit="1" customWidth="1"/>
    <col min="5" max="5" width="17.1640625" style="2" customWidth="1"/>
    <col min="6" max="6" width="16.1640625" style="2" bestFit="1" customWidth="1"/>
    <col min="7" max="7" width="10.83203125" style="2"/>
    <col min="8" max="8" width="11.6640625" style="2" bestFit="1" customWidth="1"/>
    <col min="9" max="16384" width="10.83203125" style="2"/>
  </cols>
  <sheetData>
    <row r="1" spans="1:18" ht="13" thickBot="1"/>
    <row r="2" spans="1:18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8" ht="24" customHeight="1">
      <c r="A3" s="1"/>
      <c r="B3" s="7"/>
      <c r="C3" s="40" t="s">
        <v>33</v>
      </c>
      <c r="D3" s="41"/>
      <c r="E3" s="41"/>
      <c r="F3" s="41"/>
      <c r="G3" s="42"/>
      <c r="H3" s="43"/>
      <c r="I3" s="44"/>
      <c r="J3" s="9"/>
      <c r="K3" s="9"/>
      <c r="L3" s="9"/>
      <c r="M3" s="10"/>
      <c r="N3" s="1"/>
      <c r="O3" s="1"/>
      <c r="P3" s="1"/>
      <c r="Q3" s="1"/>
      <c r="R3" s="1"/>
    </row>
    <row r="4" spans="1:18" ht="24" customHeight="1" thickBot="1">
      <c r="A4" s="1"/>
      <c r="B4" s="7"/>
      <c r="C4" s="45"/>
      <c r="D4" s="9"/>
      <c r="E4" s="9"/>
      <c r="F4" s="9"/>
      <c r="G4" s="46"/>
      <c r="H4" s="43"/>
      <c r="I4" s="44"/>
      <c r="J4" s="9"/>
      <c r="K4" s="9"/>
      <c r="L4" s="9"/>
      <c r="M4" s="10"/>
      <c r="N4" s="1"/>
      <c r="O4" s="1"/>
      <c r="P4" s="1"/>
      <c r="Q4" s="1"/>
      <c r="R4" s="1"/>
    </row>
    <row r="5" spans="1:18" ht="24" customHeight="1" thickBot="1">
      <c r="A5" s="1"/>
      <c r="B5" s="3"/>
      <c r="C5" s="4" t="s">
        <v>1</v>
      </c>
      <c r="D5" s="6"/>
      <c r="E5" s="9"/>
      <c r="F5" s="9"/>
      <c r="G5" s="46"/>
      <c r="H5" s="43"/>
      <c r="I5" s="44"/>
      <c r="J5" s="9"/>
      <c r="K5" s="9"/>
      <c r="L5" s="9"/>
      <c r="M5" s="10"/>
      <c r="N5" s="1"/>
      <c r="O5" s="1"/>
      <c r="P5" s="1"/>
      <c r="Q5" s="1"/>
      <c r="R5" s="1"/>
    </row>
    <row r="6" spans="1:18" ht="16" customHeight="1">
      <c r="A6" s="1"/>
      <c r="B6" s="7"/>
      <c r="C6" s="8"/>
      <c r="D6" s="10"/>
      <c r="E6" s="9"/>
      <c r="F6" s="3"/>
      <c r="G6" s="5"/>
      <c r="H6" s="5"/>
      <c r="I6" s="5"/>
      <c r="J6" s="6"/>
      <c r="K6" s="9"/>
      <c r="L6" s="9"/>
      <c r="M6" s="10"/>
      <c r="N6" s="1"/>
      <c r="O6" s="1"/>
      <c r="P6" s="1"/>
      <c r="Q6" s="1"/>
      <c r="R6" s="1"/>
    </row>
    <row r="7" spans="1:18" ht="16" customHeight="1">
      <c r="A7" s="1"/>
      <c r="B7" s="7"/>
      <c r="C7" s="13" t="s">
        <v>26</v>
      </c>
      <c r="D7" s="72">
        <v>30000</v>
      </c>
      <c r="E7" s="11"/>
      <c r="F7" s="50"/>
      <c r="G7" s="36"/>
      <c r="H7" s="13"/>
      <c r="I7" s="11"/>
      <c r="J7" s="10"/>
      <c r="K7" s="11"/>
      <c r="L7" s="11"/>
      <c r="M7" s="12"/>
      <c r="N7" s="1"/>
      <c r="O7" s="1"/>
      <c r="P7" s="1"/>
      <c r="Q7" s="1"/>
      <c r="R7" s="1"/>
    </row>
    <row r="8" spans="1:18" ht="16" customHeight="1">
      <c r="A8" s="1"/>
      <c r="B8" s="7"/>
      <c r="C8" s="70" t="s">
        <v>32</v>
      </c>
      <c r="D8" s="71">
        <f>+D7/(3600*1000)</f>
        <v>8.3333333333333332E-3</v>
      </c>
      <c r="E8" s="11"/>
      <c r="F8" s="50"/>
      <c r="G8" s="36"/>
      <c r="H8" s="13"/>
      <c r="I8" s="11"/>
      <c r="J8" s="10"/>
      <c r="K8" s="11"/>
      <c r="L8" s="11"/>
      <c r="M8" s="12"/>
      <c r="N8" s="1"/>
      <c r="O8" s="1"/>
      <c r="P8" s="1"/>
      <c r="Q8" s="1"/>
      <c r="R8" s="1"/>
    </row>
    <row r="9" spans="1:18" ht="16" customHeight="1">
      <c r="A9" s="1"/>
      <c r="B9" s="7"/>
      <c r="C9" s="13" t="s">
        <v>25</v>
      </c>
      <c r="D9" s="69">
        <v>65.5</v>
      </c>
      <c r="E9" s="11"/>
      <c r="F9" s="51"/>
      <c r="G9" s="14"/>
      <c r="H9" s="13"/>
      <c r="I9" s="11"/>
      <c r="J9" s="10"/>
      <c r="K9" s="11"/>
      <c r="L9" s="11"/>
      <c r="M9" s="12"/>
      <c r="N9" s="1"/>
      <c r="O9" s="1"/>
      <c r="P9" s="1"/>
      <c r="Q9" s="1"/>
      <c r="R9" s="1"/>
    </row>
    <row r="10" spans="1:18" ht="16" customHeight="1">
      <c r="A10" s="1"/>
      <c r="B10" s="7"/>
      <c r="C10" s="13" t="s">
        <v>28</v>
      </c>
      <c r="D10" s="69">
        <v>90</v>
      </c>
      <c r="E10" s="11"/>
      <c r="F10" s="51"/>
      <c r="G10" s="14"/>
      <c r="H10" s="13"/>
      <c r="I10" s="11"/>
      <c r="J10" s="10"/>
      <c r="K10" s="11"/>
      <c r="L10" s="11"/>
      <c r="M10" s="12"/>
      <c r="N10" s="1"/>
      <c r="O10" s="1"/>
      <c r="P10" s="1"/>
      <c r="Q10" s="1"/>
      <c r="R10" s="1"/>
    </row>
    <row r="11" spans="1:18" ht="16" customHeight="1">
      <c r="A11" s="1"/>
      <c r="B11" s="7"/>
      <c r="C11" s="13" t="s">
        <v>29</v>
      </c>
      <c r="D11" s="69">
        <v>2</v>
      </c>
      <c r="E11" s="11"/>
      <c r="F11" s="51"/>
      <c r="G11" s="14"/>
      <c r="H11" s="13"/>
      <c r="I11" s="11"/>
      <c r="J11" s="10"/>
      <c r="K11" s="11"/>
      <c r="L11" s="11"/>
      <c r="M11" s="12"/>
      <c r="N11" s="1"/>
      <c r="O11" s="1"/>
      <c r="P11" s="1"/>
      <c r="Q11" s="1"/>
      <c r="R11" s="1"/>
    </row>
    <row r="12" spans="1:18" ht="16" customHeight="1">
      <c r="A12" s="1"/>
      <c r="B12" s="7"/>
      <c r="C12" s="70" t="s">
        <v>30</v>
      </c>
      <c r="D12" s="71">
        <f>+(D10-2*D11)/1000</f>
        <v>8.5999999999999993E-2</v>
      </c>
      <c r="E12" s="11"/>
      <c r="F12" s="22"/>
      <c r="G12" s="11"/>
      <c r="H12" s="11"/>
      <c r="I12" s="11"/>
      <c r="J12" s="12"/>
      <c r="K12" s="11"/>
      <c r="L12" s="11"/>
      <c r="M12" s="12"/>
      <c r="N12" s="1"/>
      <c r="O12" s="1"/>
      <c r="P12" s="1"/>
      <c r="Q12" s="1"/>
      <c r="R12" s="1"/>
    </row>
    <row r="13" spans="1:18" ht="16" customHeight="1">
      <c r="A13" s="1"/>
      <c r="B13" s="7"/>
      <c r="C13" s="13" t="s">
        <v>7</v>
      </c>
      <c r="D13" s="69">
        <v>0.02</v>
      </c>
      <c r="E13" s="9"/>
      <c r="F13" s="7"/>
      <c r="G13" s="11"/>
      <c r="H13" s="11"/>
      <c r="I13" s="11"/>
      <c r="J13" s="12"/>
      <c r="K13" s="11"/>
      <c r="L13" s="11"/>
      <c r="M13" s="12"/>
      <c r="N13" s="1"/>
      <c r="O13" s="1"/>
      <c r="P13" s="1"/>
      <c r="Q13" s="1"/>
      <c r="R13" s="1"/>
    </row>
    <row r="14" spans="1:18" ht="16" customHeight="1">
      <c r="A14" s="1"/>
      <c r="B14" s="7"/>
      <c r="C14" s="13" t="s">
        <v>27</v>
      </c>
      <c r="D14" s="69">
        <v>150</v>
      </c>
      <c r="E14" s="68" t="s">
        <v>31</v>
      </c>
      <c r="F14" s="7"/>
      <c r="G14" s="11"/>
      <c r="H14" s="11"/>
      <c r="I14" s="11"/>
      <c r="J14" s="12"/>
      <c r="K14" s="11"/>
      <c r="L14" s="11"/>
      <c r="M14" s="12"/>
      <c r="N14" s="1"/>
      <c r="O14" s="1"/>
      <c r="P14" s="1"/>
      <c r="Q14" s="1"/>
      <c r="R14" s="1"/>
    </row>
    <row r="15" spans="1:18" ht="16" customHeight="1" thickBot="1">
      <c r="A15" s="1"/>
      <c r="B15" s="15"/>
      <c r="C15" s="16"/>
      <c r="D15" s="47"/>
      <c r="E15" s="9"/>
      <c r="F15" s="7"/>
      <c r="G15" s="11"/>
      <c r="H15" s="11"/>
      <c r="I15" s="11"/>
      <c r="J15" s="12"/>
      <c r="K15" s="11"/>
      <c r="L15" s="11"/>
      <c r="M15" s="12"/>
      <c r="N15" s="1"/>
      <c r="O15" s="1"/>
      <c r="P15" s="1"/>
      <c r="Q15" s="1"/>
      <c r="R15" s="1"/>
    </row>
    <row r="16" spans="1:18" ht="16" customHeight="1">
      <c r="A16" s="1"/>
      <c r="B16" s="7"/>
      <c r="C16" s="13"/>
      <c r="D16" s="13"/>
      <c r="E16" s="9"/>
      <c r="F16" s="7"/>
      <c r="G16" s="11"/>
      <c r="H16" s="11"/>
      <c r="I16" s="11"/>
      <c r="J16" s="12"/>
      <c r="K16" s="11"/>
      <c r="L16" s="11"/>
      <c r="M16" s="12"/>
      <c r="N16" s="1"/>
      <c r="O16" s="1"/>
      <c r="P16" s="1"/>
      <c r="Q16" s="1"/>
      <c r="R16" s="1"/>
    </row>
    <row r="17" spans="1:18" ht="16" customHeight="1">
      <c r="A17" s="1"/>
      <c r="B17" s="7"/>
      <c r="C17" s="13"/>
      <c r="D17" s="13"/>
      <c r="E17" s="9"/>
      <c r="F17" s="7"/>
      <c r="G17" s="11"/>
      <c r="H17" s="11"/>
      <c r="I17" s="11"/>
      <c r="J17" s="12"/>
      <c r="K17" s="11"/>
      <c r="L17" s="11"/>
      <c r="M17" s="12"/>
      <c r="N17" s="1"/>
      <c r="O17" s="1"/>
      <c r="P17" s="1"/>
      <c r="Q17" s="1"/>
      <c r="R17" s="1"/>
    </row>
    <row r="18" spans="1:18" ht="16" customHeight="1" thickBot="1">
      <c r="A18" s="1"/>
      <c r="B18" s="7"/>
      <c r="C18" s="13"/>
      <c r="D18" s="13"/>
      <c r="E18" s="9"/>
      <c r="F18" s="7"/>
      <c r="G18" s="11"/>
      <c r="H18" s="11"/>
      <c r="I18" s="11"/>
      <c r="J18" s="12"/>
      <c r="K18" s="11"/>
      <c r="L18" s="11"/>
      <c r="M18" s="12"/>
      <c r="N18" s="1"/>
      <c r="O18" s="1"/>
      <c r="P18" s="1"/>
      <c r="Q18" s="1"/>
      <c r="R18" s="1"/>
    </row>
    <row r="19" spans="1:18" ht="24" customHeight="1" thickBot="1">
      <c r="A19" s="19"/>
      <c r="B19" s="20"/>
      <c r="C19" s="23" t="s">
        <v>8</v>
      </c>
      <c r="D19" s="24"/>
      <c r="E19" s="48"/>
      <c r="F19" s="7"/>
      <c r="G19" s="11"/>
      <c r="H19" s="11"/>
      <c r="I19" s="11"/>
      <c r="J19" s="12"/>
      <c r="K19" s="11"/>
      <c r="L19" s="11"/>
      <c r="M19" s="12"/>
      <c r="N19" s="1"/>
      <c r="O19" s="1"/>
      <c r="P19" s="1"/>
      <c r="Q19" s="1"/>
      <c r="R19" s="1"/>
    </row>
    <row r="20" spans="1:18" ht="16" customHeight="1">
      <c r="A20" s="1"/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1"/>
      <c r="O20" s="1"/>
      <c r="P20" s="1"/>
      <c r="Q20" s="1"/>
      <c r="R20" s="1"/>
    </row>
    <row r="21" spans="1:18" ht="16" customHeight="1">
      <c r="A21" s="1"/>
      <c r="B21" s="7"/>
      <c r="C21" s="63" t="s">
        <v>5</v>
      </c>
      <c r="D21" s="1"/>
      <c r="E21" s="1"/>
      <c r="F21" s="11"/>
      <c r="G21" s="11"/>
      <c r="H21" s="11"/>
      <c r="I21" s="11"/>
      <c r="J21" s="11"/>
      <c r="K21" s="11"/>
      <c r="L21" s="11"/>
      <c r="M21" s="12"/>
      <c r="N21" s="1"/>
      <c r="O21" s="1"/>
      <c r="P21" s="1"/>
      <c r="Q21" s="1"/>
      <c r="R21" s="1"/>
    </row>
    <row r="22" spans="1:18" ht="16" customHeight="1">
      <c r="A22" s="1"/>
      <c r="B22" s="7"/>
      <c r="C22" s="33" t="s">
        <v>9</v>
      </c>
      <c r="D22" s="34" t="s">
        <v>10</v>
      </c>
      <c r="E22" s="61">
        <f>(D13*D9*8*D8^2)/(D12^5*3.14^2*9.8)</f>
        <v>1.6011099723690945</v>
      </c>
      <c r="F22" s="11"/>
      <c r="G22" s="11"/>
      <c r="H22" s="11"/>
      <c r="I22" s="11"/>
      <c r="J22" s="11"/>
      <c r="K22" s="11"/>
      <c r="L22" s="11"/>
      <c r="M22" s="12"/>
      <c r="N22" s="1"/>
      <c r="O22" s="1"/>
      <c r="P22" s="1"/>
      <c r="Q22" s="1"/>
      <c r="R22" s="1"/>
    </row>
    <row r="23" spans="1:18" ht="16" customHeight="1">
      <c r="A23" s="1"/>
      <c r="B23" s="7"/>
      <c r="C23" s="49"/>
      <c r="D23" s="58"/>
      <c r="E23" s="59"/>
      <c r="F23" s="11"/>
      <c r="G23" s="11"/>
      <c r="H23" s="11"/>
      <c r="I23" s="11"/>
      <c r="J23" s="11"/>
      <c r="K23" s="11"/>
      <c r="L23" s="11"/>
      <c r="M23" s="12"/>
      <c r="N23" s="1"/>
      <c r="O23" s="1"/>
      <c r="P23" s="1"/>
      <c r="Q23" s="1"/>
      <c r="R23" s="1"/>
    </row>
    <row r="24" spans="1:18" ht="16" customHeight="1">
      <c r="A24" s="1"/>
      <c r="B24" s="7"/>
      <c r="C24" s="49"/>
      <c r="D24" s="58"/>
      <c r="E24" s="59"/>
      <c r="F24" s="11"/>
      <c r="G24" s="11"/>
      <c r="H24" s="11"/>
      <c r="I24" s="11"/>
      <c r="J24" s="11"/>
      <c r="K24" s="11"/>
      <c r="L24" s="11"/>
      <c r="M24" s="12"/>
      <c r="N24" s="1"/>
      <c r="O24" s="1"/>
      <c r="P24" s="1"/>
      <c r="Q24" s="1"/>
      <c r="R24" s="1"/>
    </row>
    <row r="25" spans="1:18" ht="16" customHeight="1">
      <c r="A25" s="1"/>
      <c r="B25" s="7"/>
      <c r="C25" s="62" t="s">
        <v>22</v>
      </c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"/>
      <c r="O25" s="1"/>
      <c r="P25" s="1"/>
      <c r="Q25" s="1"/>
      <c r="R25" s="1"/>
    </row>
    <row r="26" spans="1:18" ht="16" customHeight="1">
      <c r="A26" s="1"/>
      <c r="B26" s="7"/>
      <c r="C26" s="33" t="s">
        <v>9</v>
      </c>
      <c r="D26" s="34" t="s">
        <v>10</v>
      </c>
      <c r="E26" s="61">
        <f>10.674*(D9*(D8^1.85))/(((D14)^1.85)*D12^4.86)</f>
        <v>1.4146594042189822</v>
      </c>
      <c r="F26" s="11"/>
      <c r="G26" s="11"/>
      <c r="H26" s="11"/>
      <c r="I26" s="11"/>
      <c r="J26" s="11"/>
      <c r="K26" s="11"/>
      <c r="L26" s="11"/>
      <c r="M26" s="12"/>
      <c r="N26" s="1"/>
      <c r="O26" s="1"/>
      <c r="P26" s="1"/>
      <c r="Q26" s="1"/>
      <c r="R26" s="1"/>
    </row>
    <row r="27" spans="1:18" ht="16" customHeight="1" thickBot="1">
      <c r="A27" s="1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"/>
      <c r="O27" s="1"/>
      <c r="P27" s="1"/>
      <c r="Q27" s="1"/>
      <c r="R27" s="1"/>
    </row>
    <row r="28" spans="1:18" ht="16" customHeight="1">
      <c r="A28" s="1"/>
      <c r="B28" s="1"/>
      <c r="C28" s="1"/>
      <c r="D28" s="1"/>
      <c r="E28" s="1"/>
      <c r="F28" s="1"/>
      <c r="G28" s="21"/>
      <c r="H28" s="21"/>
      <c r="I28" s="21"/>
      <c r="J28" s="1"/>
      <c r="K28" s="21"/>
      <c r="L28" s="21"/>
      <c r="M28" s="21"/>
      <c r="N28" s="1"/>
      <c r="O28" s="1"/>
      <c r="P28" s="1"/>
      <c r="Q28" s="1"/>
      <c r="R28" s="1"/>
    </row>
    <row r="29" spans="1:18" ht="16" customHeight="1">
      <c r="A29" s="1"/>
      <c r="B29" s="1"/>
      <c r="C29" s="1"/>
      <c r="D29" s="1"/>
      <c r="E29" s="1"/>
      <c r="F29" s="21"/>
      <c r="G29" s="21"/>
      <c r="H29" s="21"/>
      <c r="I29" s="21"/>
      <c r="J29" s="21"/>
      <c r="K29" s="21"/>
      <c r="L29" s="21"/>
      <c r="M29" s="21"/>
      <c r="N29" s="1"/>
      <c r="O29" s="1"/>
      <c r="P29" s="1"/>
      <c r="Q29" s="1"/>
      <c r="R29" s="1"/>
    </row>
    <row r="30" spans="1:18" ht="16" customHeight="1">
      <c r="A30" s="1"/>
      <c r="B30" s="1"/>
      <c r="C30" s="21"/>
      <c r="D30" s="21"/>
      <c r="E30" s="21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" customHeight="1">
      <c r="A31" s="1"/>
      <c r="B31" s="1"/>
      <c r="C31" s="21"/>
      <c r="D31" s="21"/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6" customHeight="1">
      <c r="A32" s="1"/>
      <c r="B32" s="1"/>
      <c r="C32" s="21"/>
      <c r="D32" s="21"/>
      <c r="E32" s="2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pageMargins left="0.75" right="0.75" top="1" bottom="1" header="0" footer="0"/>
  <pageSetup orientation="portrait" horizontalDpi="300" verticalDpi="0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autoPict="0" r:id="rId4">
            <anchor moveWithCells="1" sizeWithCells="1">
              <from>
                <xdr:col>5</xdr:col>
                <xdr:colOff>63500</xdr:colOff>
                <xdr:row>5</xdr:row>
                <xdr:rowOff>50800</xdr:rowOff>
              </from>
              <to>
                <xdr:col>9</xdr:col>
                <xdr:colOff>177800</xdr:colOff>
                <xdr:row>13</xdr:row>
                <xdr:rowOff>38100</xdr:rowOff>
              </to>
            </anchor>
          </objectPr>
        </oleObject>
      </mc:Choice>
      <mc:Fallback>
        <oleObject progId="Equation.3" shapeId="102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opLeftCell="A20" workbookViewId="0">
      <selection activeCell="H25" sqref="H25"/>
    </sheetView>
  </sheetViews>
  <sheetFormatPr baseColWidth="10" defaultRowHeight="12" x14ac:dyDescent="0"/>
  <cols>
    <col min="1" max="1" width="5.33203125" style="2" customWidth="1"/>
    <col min="2" max="2" width="5" style="2" customWidth="1"/>
    <col min="3" max="3" width="34.5" style="2" customWidth="1"/>
    <col min="4" max="4" width="17.5" style="2" bestFit="1" customWidth="1"/>
    <col min="5" max="5" width="17.1640625" style="2" customWidth="1"/>
    <col min="6" max="6" width="16.1640625" style="2" bestFit="1" customWidth="1"/>
    <col min="7" max="7" width="10.83203125" style="2"/>
    <col min="8" max="8" width="11.6640625" style="2" bestFit="1" customWidth="1"/>
    <col min="9" max="16384" width="10.83203125" style="2"/>
  </cols>
  <sheetData>
    <row r="1" spans="1:18" ht="13" thickBot="1"/>
    <row r="2" spans="1:18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8" ht="24" customHeight="1">
      <c r="A3" s="1"/>
      <c r="B3" s="7"/>
      <c r="C3" s="40" t="s">
        <v>0</v>
      </c>
      <c r="D3" s="41"/>
      <c r="E3" s="41"/>
      <c r="F3" s="41"/>
      <c r="G3" s="42"/>
      <c r="H3" s="43"/>
      <c r="I3" s="44"/>
      <c r="J3" s="9"/>
      <c r="K3" s="9"/>
      <c r="L3" s="9"/>
      <c r="M3" s="10"/>
      <c r="N3" s="1"/>
      <c r="O3" s="1"/>
      <c r="P3" s="1"/>
      <c r="Q3" s="1"/>
      <c r="R3" s="1"/>
    </row>
    <row r="4" spans="1:18" ht="24" customHeight="1" thickBot="1">
      <c r="A4" s="1"/>
      <c r="B4" s="7"/>
      <c r="C4" s="45"/>
      <c r="D4" s="9"/>
      <c r="E4" s="9"/>
      <c r="F4" s="9"/>
      <c r="G4" s="46"/>
      <c r="H4" s="43"/>
      <c r="I4" s="44"/>
      <c r="J4" s="9"/>
      <c r="K4" s="9"/>
      <c r="L4" s="9"/>
      <c r="M4" s="10"/>
      <c r="N4" s="1"/>
      <c r="O4" s="1"/>
      <c r="P4" s="1"/>
      <c r="Q4" s="1"/>
      <c r="R4" s="1"/>
    </row>
    <row r="5" spans="1:18" ht="24" customHeight="1" thickBot="1">
      <c r="A5" s="1"/>
      <c r="B5" s="3"/>
      <c r="C5" s="4" t="s">
        <v>1</v>
      </c>
      <c r="D5" s="6"/>
      <c r="E5" s="9"/>
      <c r="F5" s="9"/>
      <c r="G5" s="46"/>
      <c r="H5" s="43"/>
      <c r="I5" s="44"/>
      <c r="J5" s="9"/>
      <c r="K5" s="9"/>
      <c r="L5" s="9"/>
      <c r="M5" s="10"/>
      <c r="N5" s="1"/>
      <c r="O5" s="1"/>
      <c r="P5" s="1"/>
      <c r="Q5" s="1"/>
      <c r="R5" s="1"/>
    </row>
    <row r="6" spans="1:18" ht="16" customHeight="1">
      <c r="A6" s="1"/>
      <c r="B6" s="7"/>
      <c r="C6" s="8"/>
      <c r="D6" s="10"/>
      <c r="E6" s="9"/>
      <c r="F6" s="3"/>
      <c r="G6" s="5"/>
      <c r="H6" s="5"/>
      <c r="I6" s="5"/>
      <c r="J6" s="6"/>
      <c r="K6" s="9"/>
      <c r="L6" s="9"/>
      <c r="M6" s="10"/>
      <c r="N6" s="1"/>
      <c r="O6" s="1"/>
      <c r="P6" s="1"/>
      <c r="Q6" s="1"/>
      <c r="R6" s="1"/>
    </row>
    <row r="7" spans="1:18" ht="16" customHeight="1">
      <c r="A7" s="1"/>
      <c r="B7" s="7"/>
      <c r="C7" s="13" t="s">
        <v>23</v>
      </c>
      <c r="D7" s="52">
        <v>4</v>
      </c>
      <c r="E7" s="11"/>
      <c r="F7" s="50" t="s">
        <v>2</v>
      </c>
      <c r="G7" s="35"/>
      <c r="H7" s="11"/>
      <c r="I7" s="11"/>
      <c r="J7" s="10"/>
      <c r="K7" s="11"/>
      <c r="L7" s="11"/>
      <c r="M7" s="12"/>
      <c r="N7" s="1"/>
      <c r="O7" s="1"/>
      <c r="P7" s="1"/>
      <c r="Q7" s="1"/>
      <c r="R7" s="1"/>
    </row>
    <row r="8" spans="1:18" ht="16" customHeight="1">
      <c r="A8" s="1"/>
      <c r="B8" s="7"/>
      <c r="C8" s="13" t="s">
        <v>13</v>
      </c>
      <c r="D8" s="52">
        <v>474</v>
      </c>
      <c r="E8" s="11"/>
      <c r="F8" s="50" t="s">
        <v>3</v>
      </c>
      <c r="G8" s="36">
        <f>TRUNC(D10/D7)</f>
        <v>16</v>
      </c>
      <c r="H8" s="13"/>
      <c r="I8" s="11"/>
      <c r="J8" s="10"/>
      <c r="K8" s="11"/>
      <c r="L8" s="11"/>
      <c r="M8" s="12"/>
      <c r="N8" s="1"/>
      <c r="O8" s="1"/>
      <c r="P8" s="1"/>
      <c r="Q8" s="1"/>
      <c r="R8" s="1"/>
    </row>
    <row r="9" spans="1:18" ht="16" customHeight="1">
      <c r="A9" s="1"/>
      <c r="B9" s="7"/>
      <c r="C9" s="13" t="s">
        <v>14</v>
      </c>
      <c r="D9" s="52">
        <v>4</v>
      </c>
      <c r="E9" s="11"/>
      <c r="F9" s="51" t="s">
        <v>4</v>
      </c>
      <c r="G9" s="14">
        <v>2</v>
      </c>
      <c r="H9" s="13" t="s">
        <v>5</v>
      </c>
      <c r="I9" s="11"/>
      <c r="J9" s="10"/>
      <c r="K9" s="11"/>
      <c r="L9" s="11"/>
      <c r="M9" s="12"/>
      <c r="N9" s="1"/>
      <c r="O9" s="1"/>
      <c r="P9" s="1"/>
      <c r="Q9" s="1"/>
      <c r="R9" s="1"/>
    </row>
    <row r="10" spans="1:18" ht="16" customHeight="1">
      <c r="A10" s="1"/>
      <c r="B10" s="7"/>
      <c r="C10" s="13" t="s">
        <v>15</v>
      </c>
      <c r="D10" s="52">
        <v>65.5</v>
      </c>
      <c r="E10" s="11"/>
      <c r="F10" s="51" t="s">
        <v>4</v>
      </c>
      <c r="G10" s="14">
        <v>1.88</v>
      </c>
      <c r="H10" s="13" t="s">
        <v>6</v>
      </c>
      <c r="I10" s="11"/>
      <c r="J10" s="10"/>
      <c r="K10" s="11"/>
      <c r="L10" s="11"/>
      <c r="M10" s="12"/>
      <c r="N10" s="1"/>
      <c r="O10" s="1"/>
      <c r="P10" s="1"/>
      <c r="Q10" s="1"/>
      <c r="R10" s="1"/>
    </row>
    <row r="11" spans="1:18" ht="16" customHeight="1">
      <c r="A11" s="1"/>
      <c r="B11" s="7"/>
      <c r="C11" s="13" t="s">
        <v>16</v>
      </c>
      <c r="D11" s="52">
        <v>0.09</v>
      </c>
      <c r="E11" s="11"/>
      <c r="F11" s="22"/>
      <c r="G11" s="11"/>
      <c r="H11" s="11"/>
      <c r="I11" s="11"/>
      <c r="J11" s="12"/>
      <c r="K11" s="11"/>
      <c r="L11" s="11"/>
      <c r="M11" s="12"/>
      <c r="N11" s="1"/>
      <c r="O11" s="1"/>
      <c r="P11" s="1"/>
      <c r="Q11" s="1"/>
      <c r="R11" s="1"/>
    </row>
    <row r="12" spans="1:18" ht="16" customHeight="1">
      <c r="A12" s="1"/>
      <c r="B12" s="7"/>
      <c r="C12" s="13" t="s">
        <v>7</v>
      </c>
      <c r="D12" s="52">
        <v>0.02</v>
      </c>
      <c r="E12" s="9"/>
      <c r="F12" s="7"/>
      <c r="G12" s="11"/>
      <c r="H12" s="11"/>
      <c r="I12" s="11"/>
      <c r="J12" s="12"/>
      <c r="K12" s="11"/>
      <c r="L12" s="11"/>
      <c r="M12" s="12"/>
      <c r="N12" s="1"/>
      <c r="O12" s="1"/>
      <c r="P12" s="1"/>
      <c r="Q12" s="1"/>
      <c r="R12" s="1"/>
    </row>
    <row r="13" spans="1:18" ht="16" customHeight="1" thickBot="1">
      <c r="A13" s="1"/>
      <c r="B13" s="15"/>
      <c r="C13" s="16"/>
      <c r="D13" s="47"/>
      <c r="E13" s="9"/>
      <c r="F13" s="7"/>
      <c r="G13" s="11"/>
      <c r="H13" s="11"/>
      <c r="I13" s="11"/>
      <c r="J13" s="12"/>
      <c r="K13" s="11"/>
      <c r="L13" s="11"/>
      <c r="M13" s="12"/>
      <c r="N13" s="1"/>
      <c r="O13" s="1"/>
      <c r="P13" s="1"/>
      <c r="Q13" s="1"/>
      <c r="R13" s="1"/>
    </row>
    <row r="14" spans="1:18" ht="16" customHeight="1">
      <c r="A14" s="1"/>
      <c r="B14" s="7"/>
      <c r="C14" s="13"/>
      <c r="D14" s="13"/>
      <c r="E14" s="9"/>
      <c r="F14" s="7"/>
      <c r="G14" s="11"/>
      <c r="H14" s="11"/>
      <c r="I14" s="11"/>
      <c r="J14" s="12"/>
      <c r="K14" s="11"/>
      <c r="L14" s="11"/>
      <c r="M14" s="12"/>
      <c r="N14" s="1"/>
      <c r="O14" s="1"/>
      <c r="P14" s="1"/>
      <c r="Q14" s="1"/>
      <c r="R14" s="1"/>
    </row>
    <row r="15" spans="1:18" ht="16" customHeight="1">
      <c r="A15" s="1"/>
      <c r="B15" s="7"/>
      <c r="C15" s="13"/>
      <c r="D15" s="13"/>
      <c r="E15" s="9"/>
      <c r="F15" s="7"/>
      <c r="G15" s="11"/>
      <c r="H15" s="11"/>
      <c r="I15" s="11"/>
      <c r="J15" s="12"/>
      <c r="K15" s="11"/>
      <c r="L15" s="11"/>
      <c r="M15" s="12"/>
      <c r="N15" s="1"/>
      <c r="O15" s="1"/>
      <c r="P15" s="1"/>
      <c r="Q15" s="1"/>
      <c r="R15" s="1"/>
    </row>
    <row r="16" spans="1:18" ht="16" customHeight="1" thickBot="1">
      <c r="A16" s="1"/>
      <c r="B16" s="7"/>
      <c r="C16" s="13"/>
      <c r="D16" s="13"/>
      <c r="E16" s="9"/>
      <c r="F16" s="7"/>
      <c r="G16" s="11"/>
      <c r="H16" s="11"/>
      <c r="I16" s="11"/>
      <c r="J16" s="12"/>
      <c r="K16" s="11"/>
      <c r="L16" s="11"/>
      <c r="M16" s="12"/>
      <c r="N16" s="1"/>
      <c r="O16" s="1"/>
      <c r="P16" s="1"/>
      <c r="Q16" s="1"/>
      <c r="R16" s="1"/>
    </row>
    <row r="17" spans="1:18" ht="24" customHeight="1">
      <c r="A17" s="19"/>
      <c r="B17" s="20"/>
      <c r="C17" s="23" t="s">
        <v>8</v>
      </c>
      <c r="D17" s="24"/>
      <c r="E17" s="48"/>
      <c r="F17" s="7"/>
      <c r="G17" s="11"/>
      <c r="H17" s="11"/>
      <c r="I17" s="11"/>
      <c r="J17" s="12"/>
      <c r="K17" s="11"/>
      <c r="L17" s="11"/>
      <c r="M17" s="12"/>
      <c r="N17" s="1"/>
      <c r="O17" s="1"/>
      <c r="P17" s="1"/>
      <c r="Q17" s="1"/>
      <c r="R17" s="1"/>
    </row>
    <row r="18" spans="1:18" ht="24" customHeight="1">
      <c r="A18" s="19"/>
      <c r="B18" s="65"/>
      <c r="C18" s="66"/>
      <c r="D18" s="49"/>
      <c r="E18" s="32"/>
      <c r="F18" s="7"/>
      <c r="G18" s="11"/>
      <c r="H18" s="11"/>
      <c r="I18" s="11"/>
      <c r="J18" s="12"/>
      <c r="K18" s="11"/>
      <c r="L18" s="11"/>
      <c r="M18" s="12"/>
      <c r="N18" s="1"/>
      <c r="O18" s="1"/>
      <c r="P18" s="1"/>
      <c r="Q18" s="1"/>
      <c r="R18" s="1"/>
    </row>
    <row r="19" spans="1:18" ht="16" customHeight="1">
      <c r="A19" s="1"/>
      <c r="B19" s="7"/>
      <c r="C19" s="25" t="s">
        <v>17</v>
      </c>
      <c r="D19" s="64">
        <f>TRUNC(D10/D7)</f>
        <v>16</v>
      </c>
      <c r="E19" s="32"/>
      <c r="F19" s="7"/>
      <c r="G19" s="11"/>
      <c r="H19" s="11"/>
      <c r="I19" s="11"/>
      <c r="J19" s="12"/>
      <c r="K19" s="11"/>
      <c r="L19" s="11"/>
      <c r="M19" s="12"/>
      <c r="N19" s="1"/>
      <c r="O19" s="1"/>
      <c r="P19" s="1"/>
      <c r="Q19" s="1"/>
      <c r="R19" s="1"/>
    </row>
    <row r="20" spans="1:18" ht="16" customHeight="1">
      <c r="A20" s="1"/>
      <c r="B20" s="7"/>
      <c r="C20" s="26" t="s">
        <v>24</v>
      </c>
      <c r="D20" s="67">
        <f>+D10/D7</f>
        <v>16.375</v>
      </c>
      <c r="E20" s="32"/>
      <c r="F20" s="7"/>
      <c r="G20" s="11"/>
      <c r="H20" s="11"/>
      <c r="I20" s="11"/>
      <c r="J20" s="12"/>
      <c r="K20" s="11"/>
      <c r="L20" s="11"/>
      <c r="M20" s="12"/>
      <c r="N20" s="1"/>
      <c r="O20" s="1"/>
      <c r="P20" s="1"/>
      <c r="Q20" s="1"/>
      <c r="R20" s="1"/>
    </row>
    <row r="21" spans="1:18" ht="16" customHeight="1">
      <c r="A21" s="1"/>
      <c r="B21" s="7"/>
      <c r="C21" s="26" t="s">
        <v>18</v>
      </c>
      <c r="D21" s="27">
        <f>D8/(1000*3600)</f>
        <v>1.3166666666666668E-4</v>
      </c>
      <c r="E21" s="32"/>
      <c r="F21" s="7"/>
      <c r="G21" s="11"/>
      <c r="H21" s="11"/>
      <c r="I21" s="11"/>
      <c r="J21" s="12"/>
      <c r="K21" s="11"/>
      <c r="L21" s="11"/>
      <c r="M21" s="12"/>
      <c r="N21" s="1"/>
      <c r="O21" s="1"/>
      <c r="P21" s="1"/>
      <c r="Q21" s="1"/>
      <c r="R21" s="1"/>
    </row>
    <row r="22" spans="1:18" ht="16" customHeight="1">
      <c r="A22" s="1"/>
      <c r="B22" s="7"/>
      <c r="C22" s="26" t="s">
        <v>19</v>
      </c>
      <c r="D22" s="28">
        <f>D21*1000*D9*3600</f>
        <v>1896.0000000000002</v>
      </c>
      <c r="E22" s="49"/>
      <c r="F22" s="22"/>
      <c r="G22" s="11"/>
      <c r="H22" s="11"/>
      <c r="I22" s="11"/>
      <c r="J22" s="12"/>
      <c r="K22" s="11"/>
      <c r="L22" s="11"/>
      <c r="M22" s="12"/>
      <c r="N22" s="1"/>
      <c r="O22" s="1"/>
      <c r="P22" s="1"/>
      <c r="Q22" s="1"/>
      <c r="R22" s="1"/>
    </row>
    <row r="23" spans="1:18" ht="16" customHeight="1">
      <c r="A23" s="1"/>
      <c r="B23" s="7"/>
      <c r="C23" s="29" t="s">
        <v>20</v>
      </c>
      <c r="D23" s="30">
        <f>D19*D21*D9</f>
        <v>8.4266666666666674E-3</v>
      </c>
      <c r="E23" s="49"/>
      <c r="F23" s="22"/>
      <c r="G23" s="35"/>
      <c r="H23" s="11"/>
      <c r="I23" s="11"/>
      <c r="J23" s="12"/>
      <c r="K23" s="11"/>
      <c r="L23" s="11"/>
      <c r="M23" s="12"/>
      <c r="N23" s="1"/>
      <c r="O23" s="1"/>
      <c r="P23" s="1"/>
      <c r="Q23" s="1"/>
      <c r="R23" s="1"/>
    </row>
    <row r="24" spans="1:18" ht="16" customHeight="1">
      <c r="A24" s="1"/>
      <c r="B24" s="7"/>
      <c r="C24" s="29" t="s">
        <v>21</v>
      </c>
      <c r="D24" s="28">
        <f>D23*1000*3600</f>
        <v>30336.000000000004</v>
      </c>
      <c r="E24" s="49"/>
      <c r="F24" s="22"/>
      <c r="G24" s="11"/>
      <c r="H24" s="11"/>
      <c r="I24" s="11"/>
      <c r="J24" s="12"/>
      <c r="K24" s="11"/>
      <c r="L24" s="11"/>
      <c r="M24" s="12"/>
      <c r="N24" s="1"/>
      <c r="O24" s="1"/>
      <c r="P24" s="1"/>
      <c r="Q24" s="1"/>
      <c r="R24" s="1"/>
    </row>
    <row r="25" spans="1:18" ht="16" customHeight="1">
      <c r="A25" s="1"/>
      <c r="B25" s="7"/>
      <c r="C25" s="56" t="s">
        <v>2</v>
      </c>
      <c r="D25" s="57">
        <f>(1/(1+G10))+(1/(2*G8))+(SQRT(G10-1))/(6*G8^2)</f>
        <v>0.37908295344094922</v>
      </c>
      <c r="E25" s="49" t="s">
        <v>6</v>
      </c>
      <c r="F25" s="22"/>
      <c r="G25" s="11"/>
      <c r="H25" s="11"/>
      <c r="I25" s="11"/>
      <c r="J25" s="12"/>
      <c r="K25" s="11"/>
      <c r="L25" s="11"/>
      <c r="M25" s="12"/>
      <c r="N25" s="1"/>
      <c r="O25" s="1"/>
      <c r="P25" s="1"/>
      <c r="Q25" s="1"/>
      <c r="R25" s="1"/>
    </row>
    <row r="26" spans="1:18" ht="16" customHeight="1">
      <c r="A26" s="1"/>
      <c r="B26" s="7"/>
      <c r="C26" s="31" t="s">
        <v>2</v>
      </c>
      <c r="D26" s="53">
        <f>(1/(1+G9))+(1/(2*G8))+(SQRT(G9-1))/(6*G8^2)</f>
        <v>0.365234375</v>
      </c>
      <c r="E26" s="49" t="s">
        <v>5</v>
      </c>
      <c r="F26" s="22"/>
      <c r="G26" s="11"/>
      <c r="H26" s="11"/>
      <c r="I26" s="11"/>
      <c r="J26" s="12"/>
      <c r="K26" s="11"/>
      <c r="L26" s="11"/>
      <c r="M26" s="12"/>
      <c r="N26" s="1"/>
      <c r="O26" s="1"/>
      <c r="P26" s="1"/>
      <c r="Q26" s="1"/>
      <c r="R26" s="1"/>
    </row>
    <row r="27" spans="1:18" ht="16" customHeight="1">
      <c r="A27" s="1"/>
      <c r="B27" s="7"/>
      <c r="C27" s="32"/>
      <c r="D27" s="32"/>
      <c r="E27" s="49"/>
      <c r="F27" s="22"/>
      <c r="G27" s="11"/>
      <c r="H27" s="11"/>
      <c r="I27" s="11"/>
      <c r="J27" s="12"/>
      <c r="K27" s="11"/>
      <c r="L27" s="11"/>
      <c r="M27" s="12"/>
      <c r="N27" s="1"/>
      <c r="O27" s="1"/>
      <c r="P27" s="1"/>
      <c r="Q27" s="1"/>
      <c r="R27" s="1"/>
    </row>
    <row r="28" spans="1:18" ht="16" customHeight="1">
      <c r="A28" s="1"/>
      <c r="B28" s="7"/>
      <c r="C28" s="1"/>
      <c r="D28" s="1"/>
      <c r="E28" s="1"/>
      <c r="F28" s="22"/>
      <c r="G28" s="11"/>
      <c r="H28" s="11"/>
      <c r="I28" s="11"/>
      <c r="J28" s="12"/>
      <c r="K28" s="11"/>
      <c r="L28" s="11"/>
      <c r="M28" s="12"/>
      <c r="N28" s="1"/>
      <c r="O28" s="1"/>
      <c r="P28" s="1"/>
      <c r="Q28" s="1"/>
      <c r="R28" s="1"/>
    </row>
    <row r="29" spans="1:18" ht="16" customHeight="1">
      <c r="A29" s="1"/>
      <c r="B29" s="7"/>
      <c r="C29" s="1"/>
      <c r="D29" s="1"/>
      <c r="E29" s="1"/>
      <c r="F29" s="22"/>
      <c r="G29" s="11"/>
      <c r="H29" s="11"/>
      <c r="I29" s="11"/>
      <c r="J29" s="12"/>
      <c r="K29" s="11"/>
      <c r="L29" s="11"/>
      <c r="M29" s="12"/>
      <c r="N29" s="1"/>
      <c r="O29" s="1"/>
      <c r="P29" s="1"/>
      <c r="Q29" s="1"/>
      <c r="R29" s="1"/>
    </row>
    <row r="30" spans="1:18" ht="16" customHeight="1" thickBot="1">
      <c r="A30" s="1"/>
      <c r="B30" s="7"/>
      <c r="C30" s="11"/>
      <c r="D30" s="11"/>
      <c r="E30" s="11"/>
      <c r="F30" s="22"/>
      <c r="G30" s="11"/>
      <c r="H30" s="11"/>
      <c r="I30" s="11"/>
      <c r="J30" s="12"/>
      <c r="K30" s="11"/>
      <c r="L30" s="11"/>
      <c r="M30" s="12"/>
      <c r="N30" s="1"/>
      <c r="O30" s="1"/>
      <c r="P30" s="1"/>
      <c r="Q30" s="1"/>
      <c r="R30" s="1"/>
    </row>
    <row r="31" spans="1:18" ht="16" customHeight="1">
      <c r="A31" s="1"/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1"/>
      <c r="O31" s="1"/>
      <c r="P31" s="1"/>
      <c r="Q31" s="1"/>
      <c r="R31" s="1"/>
    </row>
    <row r="32" spans="1:18" ht="16" customHeight="1">
      <c r="A32" s="1"/>
      <c r="B32" s="7"/>
      <c r="C32" s="63" t="s">
        <v>5</v>
      </c>
      <c r="D32" s="1"/>
      <c r="E32" s="1"/>
      <c r="F32" s="11"/>
      <c r="G32" s="11"/>
      <c r="H32" s="11"/>
      <c r="I32" s="11"/>
      <c r="J32" s="11"/>
      <c r="K32" s="11"/>
      <c r="L32" s="11"/>
      <c r="M32" s="12"/>
      <c r="N32" s="1"/>
      <c r="O32" s="1"/>
      <c r="P32" s="1"/>
      <c r="Q32" s="1"/>
      <c r="R32" s="1"/>
    </row>
    <row r="33" spans="1:18" ht="16" customHeight="1">
      <c r="A33" s="1"/>
      <c r="B33" s="7"/>
      <c r="C33" s="33" t="s">
        <v>9</v>
      </c>
      <c r="D33" s="34" t="s">
        <v>10</v>
      </c>
      <c r="E33" s="60">
        <f>(D12*D10*8*D23^2)/(D11^5*3.14^2*9.8)</f>
        <v>1.3042924892076306</v>
      </c>
      <c r="F33" s="11"/>
      <c r="G33" s="11"/>
      <c r="H33" s="11"/>
      <c r="I33" s="11"/>
      <c r="J33" s="11"/>
      <c r="K33" s="11"/>
      <c r="L33" s="11"/>
      <c r="M33" s="12"/>
      <c r="N33" s="1"/>
      <c r="O33" s="1"/>
      <c r="P33" s="1"/>
      <c r="Q33" s="1"/>
      <c r="R33" s="1"/>
    </row>
    <row r="34" spans="1:18" ht="16" customHeight="1">
      <c r="A34" s="1"/>
      <c r="B34" s="7"/>
      <c r="C34" s="33" t="s">
        <v>11</v>
      </c>
      <c r="D34" s="34" t="s">
        <v>12</v>
      </c>
      <c r="E34" s="61">
        <f>E33*D26</f>
        <v>0.47637245211294321</v>
      </c>
      <c r="F34" s="11"/>
      <c r="G34" s="11"/>
      <c r="H34" s="11"/>
      <c r="I34" s="11"/>
      <c r="J34" s="11"/>
      <c r="K34" s="11"/>
      <c r="L34" s="11"/>
      <c r="M34" s="12"/>
      <c r="N34" s="1"/>
      <c r="O34" s="1"/>
      <c r="P34" s="1"/>
      <c r="Q34" s="1"/>
      <c r="R34" s="1"/>
    </row>
    <row r="35" spans="1:18" ht="16" customHeight="1">
      <c r="A35" s="1"/>
      <c r="B35" s="7"/>
      <c r="C35" s="49"/>
      <c r="D35" s="58"/>
      <c r="E35" s="59"/>
      <c r="F35" s="11"/>
      <c r="G35" s="11"/>
      <c r="H35" s="11"/>
      <c r="I35" s="11"/>
      <c r="J35" s="11"/>
      <c r="K35" s="11"/>
      <c r="L35" s="11"/>
      <c r="M35" s="12"/>
      <c r="N35" s="1"/>
      <c r="O35" s="1"/>
      <c r="P35" s="1"/>
      <c r="Q35" s="1"/>
      <c r="R35" s="1"/>
    </row>
    <row r="36" spans="1:18" ht="16" customHeight="1">
      <c r="A36" s="1"/>
      <c r="B36" s="7"/>
      <c r="C36" s="49"/>
      <c r="D36" s="58"/>
      <c r="E36" s="59"/>
      <c r="F36" s="11"/>
      <c r="G36" s="11"/>
      <c r="H36" s="11"/>
      <c r="I36" s="11"/>
      <c r="J36" s="11"/>
      <c r="K36" s="11"/>
      <c r="L36" s="11"/>
      <c r="M36" s="12"/>
      <c r="N36" s="1"/>
      <c r="O36" s="1"/>
      <c r="P36" s="1"/>
      <c r="Q36" s="1"/>
      <c r="R36" s="1"/>
    </row>
    <row r="37" spans="1:18" ht="16" customHeight="1">
      <c r="A37" s="1"/>
      <c r="B37" s="7"/>
      <c r="C37" s="62" t="s">
        <v>22</v>
      </c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"/>
      <c r="O37" s="1"/>
      <c r="P37" s="1"/>
      <c r="Q37" s="1"/>
      <c r="R37" s="1"/>
    </row>
    <row r="38" spans="1:18" ht="16" customHeight="1">
      <c r="A38" s="1"/>
      <c r="B38" s="7"/>
      <c r="C38" s="33" t="s">
        <v>9</v>
      </c>
      <c r="D38" s="34" t="s">
        <v>10</v>
      </c>
      <c r="E38" s="60">
        <f>10.674*(D10*(D23^1.85))/(((150)^1.85)*D11^4.86)</f>
        <v>1.1578287541727508</v>
      </c>
      <c r="F38" s="11"/>
      <c r="G38" s="11"/>
      <c r="H38" s="11"/>
      <c r="I38" s="11"/>
      <c r="J38" s="11"/>
      <c r="K38" s="11"/>
      <c r="L38" s="11"/>
      <c r="M38" s="12"/>
      <c r="N38" s="1"/>
      <c r="O38" s="1"/>
      <c r="P38" s="1"/>
      <c r="Q38" s="1"/>
      <c r="R38" s="1"/>
    </row>
    <row r="39" spans="1:18" ht="16" customHeight="1">
      <c r="A39" s="1"/>
      <c r="B39" s="7"/>
      <c r="C39" s="33" t="s">
        <v>11</v>
      </c>
      <c r="D39" s="34" t="s">
        <v>12</v>
      </c>
      <c r="E39" s="61">
        <f>+E38*D25</f>
        <v>0.43891314371066115</v>
      </c>
      <c r="F39" s="11"/>
      <c r="G39" s="11"/>
      <c r="H39" s="11"/>
      <c r="I39" s="11"/>
      <c r="J39" s="11"/>
      <c r="K39" s="11"/>
      <c r="L39" s="11"/>
      <c r="M39" s="12"/>
      <c r="N39" s="1"/>
      <c r="O39" s="1"/>
      <c r="P39" s="1"/>
      <c r="Q39" s="1"/>
      <c r="R39" s="1"/>
    </row>
    <row r="40" spans="1:18" ht="16" customHeight="1" thickBot="1">
      <c r="A40" s="1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"/>
      <c r="O40" s="1"/>
      <c r="P40" s="1"/>
      <c r="Q40" s="1"/>
      <c r="R40" s="1"/>
    </row>
    <row r="41" spans="1:18" ht="16" customHeight="1">
      <c r="A41" s="1"/>
      <c r="B41" s="1"/>
      <c r="C41" s="1"/>
      <c r="D41" s="1"/>
      <c r="E41" s="1"/>
      <c r="F41" s="1"/>
      <c r="G41" s="21"/>
      <c r="H41" s="21"/>
      <c r="I41" s="21"/>
      <c r="J41" s="1"/>
      <c r="K41" s="21"/>
      <c r="L41" s="21"/>
      <c r="M41" s="21"/>
      <c r="N41" s="1"/>
      <c r="O41" s="1"/>
      <c r="P41" s="1"/>
      <c r="Q41" s="1"/>
      <c r="R41" s="1"/>
    </row>
    <row r="42" spans="1:18" ht="16" customHeight="1">
      <c r="A42" s="1"/>
      <c r="B42" s="1"/>
      <c r="C42" s="1"/>
      <c r="D42" s="1"/>
      <c r="E42" s="1"/>
      <c r="F42" s="21"/>
      <c r="G42" s="21"/>
      <c r="H42" s="21"/>
      <c r="I42" s="21"/>
      <c r="J42" s="21"/>
      <c r="K42" s="21"/>
      <c r="L42" s="21"/>
      <c r="M42" s="21"/>
      <c r="N42" s="1"/>
      <c r="O42" s="1"/>
      <c r="P42" s="1"/>
      <c r="Q42" s="1"/>
      <c r="R42" s="1"/>
    </row>
    <row r="43" spans="1:18" ht="16" customHeight="1">
      <c r="A43" s="1"/>
      <c r="B43" s="1"/>
      <c r="C43" s="21"/>
      <c r="D43" s="21"/>
      <c r="E43" s="2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" customHeight="1">
      <c r="A44" s="1"/>
      <c r="B44" s="1"/>
      <c r="C44" s="21"/>
      <c r="D44" s="21"/>
      <c r="E44" s="2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" customHeight="1">
      <c r="A45" s="1"/>
      <c r="B45" s="1"/>
      <c r="C45" s="21"/>
      <c r="D45" s="21"/>
      <c r="E45" s="2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2051" r:id="rId3">
          <objectPr defaultSize="0" autoPict="0" r:id="rId4">
            <anchor moveWithCells="1" sizeWithCells="1">
              <from>
                <xdr:col>5</xdr:col>
                <xdr:colOff>190500</xdr:colOff>
                <xdr:row>11</xdr:row>
                <xdr:rowOff>114300</xdr:rowOff>
              </from>
              <to>
                <xdr:col>9</xdr:col>
                <xdr:colOff>304800</xdr:colOff>
                <xdr:row>16</xdr:row>
                <xdr:rowOff>101600</xdr:rowOff>
              </to>
            </anchor>
          </objectPr>
        </oleObject>
      </mc:Choice>
      <mc:Fallback>
        <oleObject progId="Equation.3" shapeId="2051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topLeftCell="A18" workbookViewId="0">
      <selection activeCell="D41" sqref="D41"/>
    </sheetView>
  </sheetViews>
  <sheetFormatPr baseColWidth="10" defaultRowHeight="12" x14ac:dyDescent="0"/>
  <cols>
    <col min="1" max="1" width="5.33203125" style="2" customWidth="1"/>
    <col min="2" max="2" width="5" style="2" customWidth="1"/>
    <col min="3" max="3" width="46.83203125" style="2" customWidth="1"/>
    <col min="4" max="4" width="17.5" style="2" bestFit="1" customWidth="1"/>
    <col min="5" max="5" width="17.1640625" style="2" customWidth="1"/>
    <col min="6" max="6" width="16.1640625" style="2" bestFit="1" customWidth="1"/>
    <col min="7" max="7" width="10.83203125" style="2"/>
    <col min="8" max="8" width="11.6640625" style="2" bestFit="1" customWidth="1"/>
    <col min="9" max="16384" width="10.83203125" style="2"/>
  </cols>
  <sheetData>
    <row r="1" spans="1:18" ht="13" thickBot="1"/>
    <row r="2" spans="1:18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8" ht="24" customHeight="1">
      <c r="A3" s="1"/>
      <c r="B3" s="7"/>
      <c r="C3" s="40" t="s">
        <v>0</v>
      </c>
      <c r="D3" s="41"/>
      <c r="E3" s="41"/>
      <c r="F3" s="41"/>
      <c r="G3" s="42"/>
      <c r="H3" s="43"/>
      <c r="I3" s="44"/>
      <c r="J3" s="9"/>
      <c r="K3" s="9"/>
      <c r="L3" s="9"/>
      <c r="M3" s="10"/>
      <c r="N3" s="1"/>
      <c r="O3" s="1"/>
      <c r="P3" s="1"/>
      <c r="Q3" s="1"/>
      <c r="R3" s="1"/>
    </row>
    <row r="4" spans="1:18" ht="24" customHeight="1" thickBot="1">
      <c r="A4" s="1"/>
      <c r="B4" s="7"/>
      <c r="C4" s="45"/>
      <c r="D4" s="9"/>
      <c r="E4" s="9"/>
      <c r="F4" s="9"/>
      <c r="G4" s="46"/>
      <c r="H4" s="43"/>
      <c r="I4" s="44"/>
      <c r="J4" s="9"/>
      <c r="K4" s="9"/>
      <c r="L4" s="9"/>
      <c r="M4" s="10"/>
      <c r="N4" s="1"/>
      <c r="O4" s="1"/>
      <c r="P4" s="1"/>
      <c r="Q4" s="1"/>
      <c r="R4" s="1"/>
    </row>
    <row r="5" spans="1:18" ht="24" customHeight="1" thickBot="1">
      <c r="A5" s="1"/>
      <c r="B5" s="3"/>
      <c r="C5" s="4" t="s">
        <v>1</v>
      </c>
      <c r="D5" s="6"/>
      <c r="E5" s="9"/>
      <c r="F5" s="9"/>
      <c r="G5" s="46"/>
      <c r="H5" s="43"/>
      <c r="I5" s="44"/>
      <c r="J5" s="9"/>
      <c r="K5" s="9"/>
      <c r="L5" s="9"/>
      <c r="M5" s="10"/>
      <c r="N5" s="1"/>
      <c r="O5" s="1"/>
      <c r="P5" s="1"/>
      <c r="Q5" s="1"/>
      <c r="R5" s="1"/>
    </row>
    <row r="6" spans="1:18" ht="16" customHeight="1">
      <c r="A6" s="1"/>
      <c r="B6" s="7"/>
      <c r="C6" s="8"/>
      <c r="D6" s="10"/>
      <c r="E6" s="9"/>
      <c r="F6" s="3"/>
      <c r="G6" s="5"/>
      <c r="H6" s="5"/>
      <c r="I6" s="5"/>
      <c r="J6" s="6"/>
      <c r="K6" s="9"/>
      <c r="L6" s="9"/>
      <c r="M6" s="10"/>
      <c r="N6" s="1"/>
      <c r="O6" s="1"/>
      <c r="P6" s="1"/>
      <c r="Q6" s="1"/>
      <c r="R6" s="1"/>
    </row>
    <row r="7" spans="1:18" ht="16" customHeight="1">
      <c r="A7" s="1"/>
      <c r="B7" s="7"/>
      <c r="C7" s="13" t="s">
        <v>34</v>
      </c>
      <c r="D7" s="69">
        <v>0.43</v>
      </c>
      <c r="E7" s="11"/>
      <c r="F7" s="50" t="s">
        <v>2</v>
      </c>
      <c r="G7" s="35"/>
      <c r="H7" s="11"/>
      <c r="I7" s="11"/>
      <c r="J7" s="10"/>
      <c r="K7" s="11"/>
      <c r="L7" s="11"/>
      <c r="M7" s="12"/>
      <c r="N7" s="1"/>
      <c r="O7" s="1"/>
      <c r="P7" s="1"/>
      <c r="Q7" s="1"/>
      <c r="R7" s="1"/>
    </row>
    <row r="8" spans="1:18" ht="16" customHeight="1">
      <c r="A8" s="1"/>
      <c r="B8" s="7"/>
      <c r="C8" s="13" t="s">
        <v>35</v>
      </c>
      <c r="D8" s="69">
        <v>3.6</v>
      </c>
      <c r="E8" s="11"/>
      <c r="F8" s="50" t="s">
        <v>3</v>
      </c>
      <c r="G8" s="36">
        <f>TRUNC(D9/D7)</f>
        <v>113</v>
      </c>
      <c r="H8" s="13"/>
      <c r="I8" s="11"/>
      <c r="J8" s="10"/>
      <c r="K8" s="11"/>
      <c r="L8" s="11"/>
      <c r="M8" s="12"/>
      <c r="N8" s="1"/>
      <c r="O8" s="1"/>
      <c r="P8" s="1"/>
      <c r="Q8" s="1"/>
      <c r="R8" s="1"/>
    </row>
    <row r="9" spans="1:18" ht="16" customHeight="1">
      <c r="A9" s="1"/>
      <c r="B9" s="7"/>
      <c r="C9" s="13" t="s">
        <v>36</v>
      </c>
      <c r="D9" s="69">
        <v>49</v>
      </c>
      <c r="E9" s="11"/>
      <c r="F9" s="51" t="s">
        <v>4</v>
      </c>
      <c r="G9" s="14">
        <v>2</v>
      </c>
      <c r="H9" s="13" t="s">
        <v>5</v>
      </c>
      <c r="I9" s="11"/>
      <c r="J9" s="10"/>
      <c r="K9" s="11"/>
      <c r="L9" s="11"/>
      <c r="M9" s="12"/>
      <c r="N9" s="1"/>
      <c r="O9" s="1"/>
      <c r="P9" s="1"/>
      <c r="Q9" s="1"/>
      <c r="R9" s="1"/>
    </row>
    <row r="10" spans="1:18" ht="16" customHeight="1">
      <c r="A10" s="1"/>
      <c r="B10" s="7"/>
      <c r="C10" s="13" t="s">
        <v>37</v>
      </c>
      <c r="D10" s="69">
        <v>16</v>
      </c>
      <c r="E10" s="11"/>
      <c r="F10" s="51" t="s">
        <v>4</v>
      </c>
      <c r="G10" s="14">
        <v>1.88</v>
      </c>
      <c r="H10" s="13" t="s">
        <v>6</v>
      </c>
      <c r="I10" s="11"/>
      <c r="J10" s="10"/>
      <c r="K10" s="11"/>
      <c r="L10" s="11"/>
      <c r="M10" s="12"/>
      <c r="N10" s="1"/>
      <c r="O10" s="1"/>
      <c r="P10" s="1"/>
      <c r="Q10" s="1"/>
      <c r="R10" s="1"/>
    </row>
    <row r="11" spans="1:18" ht="16" customHeight="1">
      <c r="A11" s="1"/>
      <c r="B11" s="7"/>
      <c r="C11" s="13" t="s">
        <v>38</v>
      </c>
      <c r="D11" s="69">
        <v>1.5</v>
      </c>
      <c r="E11" s="11"/>
      <c r="F11" s="22"/>
      <c r="G11" s="11"/>
      <c r="H11" s="11"/>
      <c r="I11" s="11"/>
      <c r="J11" s="12"/>
      <c r="K11" s="11"/>
      <c r="L11" s="11"/>
      <c r="M11" s="12"/>
      <c r="N11" s="1"/>
      <c r="O11" s="1"/>
      <c r="P11" s="1"/>
      <c r="Q11" s="1"/>
      <c r="R11" s="1"/>
    </row>
    <row r="12" spans="1:18" ht="16" customHeight="1">
      <c r="A12" s="1"/>
      <c r="B12" s="7"/>
      <c r="C12" s="70" t="s">
        <v>39</v>
      </c>
      <c r="D12" s="71">
        <f>+(D10-2*D11)/1000</f>
        <v>1.2999999999999999E-2</v>
      </c>
      <c r="E12" s="11"/>
      <c r="F12" s="7"/>
      <c r="G12" s="11"/>
      <c r="H12" s="11"/>
      <c r="I12" s="11"/>
      <c r="J12" s="12"/>
      <c r="K12" s="11"/>
      <c r="L12" s="11"/>
      <c r="M12" s="12"/>
      <c r="N12" s="1"/>
      <c r="O12" s="1"/>
      <c r="P12" s="1"/>
      <c r="Q12" s="1"/>
      <c r="R12" s="1"/>
    </row>
    <row r="13" spans="1:18" ht="16" customHeight="1">
      <c r="A13" s="1"/>
      <c r="B13" s="7"/>
      <c r="C13" s="13" t="s">
        <v>7</v>
      </c>
      <c r="D13" s="69">
        <v>0.02</v>
      </c>
      <c r="E13" s="9"/>
      <c r="F13" s="7"/>
      <c r="G13" s="11"/>
      <c r="H13" s="11"/>
      <c r="I13" s="11"/>
      <c r="J13" s="12"/>
      <c r="K13" s="11"/>
      <c r="L13" s="11"/>
      <c r="M13" s="12"/>
      <c r="N13" s="1"/>
      <c r="O13" s="1"/>
      <c r="P13" s="1"/>
      <c r="Q13" s="1"/>
      <c r="R13" s="1"/>
    </row>
    <row r="14" spans="1:18" ht="16" customHeight="1">
      <c r="A14" s="1"/>
      <c r="B14" s="7"/>
      <c r="C14" s="13" t="s">
        <v>27</v>
      </c>
      <c r="D14" s="69">
        <v>150</v>
      </c>
      <c r="E14" s="68" t="s">
        <v>41</v>
      </c>
      <c r="F14" s="7"/>
      <c r="G14" s="11"/>
      <c r="H14" s="11"/>
      <c r="I14" s="11"/>
      <c r="J14" s="12"/>
      <c r="K14" s="11"/>
      <c r="L14" s="11"/>
      <c r="M14" s="12"/>
      <c r="N14" s="1"/>
      <c r="O14" s="1"/>
      <c r="P14" s="1"/>
      <c r="Q14" s="1"/>
      <c r="R14" s="1"/>
    </row>
    <row r="15" spans="1:18" ht="16" customHeight="1" thickBot="1">
      <c r="A15" s="1"/>
      <c r="B15" s="15"/>
      <c r="C15" s="16"/>
      <c r="D15" s="47"/>
      <c r="E15" s="9"/>
      <c r="F15" s="7"/>
      <c r="G15" s="11"/>
      <c r="H15" s="11"/>
      <c r="I15" s="11"/>
      <c r="J15" s="12"/>
      <c r="K15" s="11"/>
      <c r="L15" s="11"/>
      <c r="M15" s="12"/>
      <c r="N15" s="1"/>
      <c r="O15" s="1"/>
      <c r="P15" s="1"/>
      <c r="Q15" s="1"/>
      <c r="R15" s="1"/>
    </row>
    <row r="16" spans="1:18" ht="16" customHeight="1">
      <c r="A16" s="1"/>
      <c r="B16" s="7"/>
      <c r="C16" s="13"/>
      <c r="D16" s="13"/>
      <c r="E16" s="68" t="s">
        <v>42</v>
      </c>
      <c r="F16" s="7"/>
      <c r="G16" s="11"/>
      <c r="H16" s="11"/>
      <c r="I16" s="11"/>
      <c r="J16" s="12"/>
      <c r="K16" s="11"/>
      <c r="L16" s="11"/>
      <c r="M16" s="12"/>
      <c r="N16" s="1"/>
      <c r="O16" s="1"/>
      <c r="P16" s="1"/>
      <c r="Q16" s="1"/>
      <c r="R16" s="1"/>
    </row>
    <row r="17" spans="1:18" ht="24" customHeight="1">
      <c r="A17" s="1"/>
      <c r="B17" s="7"/>
      <c r="C17" s="13"/>
      <c r="D17" s="13"/>
      <c r="E17" s="9"/>
      <c r="F17" s="7"/>
      <c r="G17" s="11"/>
      <c r="H17" s="11"/>
      <c r="I17" s="11"/>
      <c r="J17" s="12"/>
      <c r="K17" s="11"/>
      <c r="L17" s="11"/>
      <c r="M17" s="12"/>
      <c r="N17" s="1"/>
      <c r="O17" s="1"/>
      <c r="P17" s="1"/>
      <c r="Q17" s="1"/>
      <c r="R17" s="1"/>
    </row>
    <row r="18" spans="1:18" ht="24" customHeight="1" thickBot="1">
      <c r="A18" s="1"/>
      <c r="B18" s="7"/>
      <c r="C18" s="13"/>
      <c r="D18" s="13"/>
      <c r="E18" s="9"/>
      <c r="F18" s="7"/>
      <c r="G18" s="11"/>
      <c r="H18" s="11"/>
      <c r="I18" s="11"/>
      <c r="J18" s="12"/>
      <c r="K18" s="11"/>
      <c r="L18" s="11"/>
      <c r="M18" s="12"/>
      <c r="N18" s="1"/>
      <c r="O18" s="1"/>
      <c r="P18" s="1"/>
      <c r="Q18" s="1"/>
      <c r="R18" s="1"/>
    </row>
    <row r="19" spans="1:18" ht="16" customHeight="1">
      <c r="A19" s="19"/>
      <c r="B19" s="20"/>
      <c r="C19" s="23" t="s">
        <v>8</v>
      </c>
      <c r="D19" s="24"/>
      <c r="E19" s="48"/>
      <c r="F19" s="7"/>
      <c r="G19" s="11"/>
      <c r="H19" s="11"/>
      <c r="I19" s="11"/>
      <c r="J19" s="12"/>
      <c r="K19" s="11"/>
      <c r="L19" s="11"/>
      <c r="M19" s="12"/>
      <c r="N19" s="1"/>
      <c r="O19" s="1"/>
      <c r="P19" s="1"/>
      <c r="Q19" s="1"/>
      <c r="R19" s="1"/>
    </row>
    <row r="20" spans="1:18" ht="16" customHeight="1">
      <c r="A20" s="19"/>
      <c r="B20" s="65"/>
      <c r="C20" s="66"/>
      <c r="D20" s="49"/>
      <c r="E20" s="32"/>
      <c r="F20" s="7"/>
      <c r="G20" s="11"/>
      <c r="H20" s="11"/>
      <c r="I20" s="11"/>
      <c r="J20" s="12"/>
      <c r="K20" s="11"/>
      <c r="L20" s="11"/>
      <c r="M20" s="12"/>
      <c r="N20" s="1"/>
      <c r="O20" s="1"/>
      <c r="P20" s="1"/>
      <c r="Q20" s="1"/>
      <c r="R20" s="1"/>
    </row>
    <row r="21" spans="1:18" ht="16" customHeight="1">
      <c r="A21" s="1"/>
      <c r="B21" s="7"/>
      <c r="C21" s="25" t="s">
        <v>40</v>
      </c>
      <c r="D21" s="64">
        <f>TRUNC(D9/D7)</f>
        <v>113</v>
      </c>
      <c r="E21" s="32"/>
      <c r="F21" s="7"/>
      <c r="G21" s="11"/>
      <c r="H21" s="11"/>
      <c r="I21" s="11"/>
      <c r="J21" s="12"/>
      <c r="K21" s="11"/>
      <c r="L21" s="11"/>
      <c r="M21" s="12"/>
      <c r="N21" s="1"/>
      <c r="O21" s="1"/>
      <c r="P21" s="1"/>
      <c r="Q21" s="1"/>
      <c r="R21" s="1"/>
    </row>
    <row r="22" spans="1:18" ht="16" customHeight="1">
      <c r="A22" s="1"/>
      <c r="B22" s="7"/>
      <c r="C22" s="26" t="s">
        <v>24</v>
      </c>
      <c r="D22" s="67">
        <f>+D9/D7</f>
        <v>113.95348837209302</v>
      </c>
      <c r="E22" s="32"/>
      <c r="F22" s="22"/>
      <c r="G22" s="11"/>
      <c r="H22" s="11"/>
      <c r="I22" s="11"/>
      <c r="J22" s="12"/>
      <c r="K22" s="11"/>
      <c r="L22" s="11"/>
      <c r="M22" s="12"/>
      <c r="N22" s="1"/>
      <c r="O22" s="1"/>
      <c r="P22" s="1"/>
      <c r="Q22" s="1"/>
      <c r="R22" s="1"/>
    </row>
    <row r="23" spans="1:18" ht="16" customHeight="1">
      <c r="A23" s="1"/>
      <c r="B23" s="7"/>
      <c r="C23" s="26" t="s">
        <v>18</v>
      </c>
      <c r="D23" s="27">
        <f>D8*D21/(1000*3600)</f>
        <v>1.1300000000000001E-4</v>
      </c>
      <c r="E23" s="32"/>
      <c r="F23" s="22"/>
      <c r="G23" s="35"/>
      <c r="H23" s="11"/>
      <c r="I23" s="11"/>
      <c r="J23" s="12"/>
      <c r="K23" s="11"/>
      <c r="L23" s="11"/>
      <c r="M23" s="12"/>
      <c r="N23" s="1"/>
      <c r="O23" s="1"/>
      <c r="P23" s="1"/>
      <c r="Q23" s="1"/>
      <c r="R23" s="1"/>
    </row>
    <row r="24" spans="1:18" ht="16" customHeight="1">
      <c r="A24" s="1"/>
      <c r="B24" s="7"/>
      <c r="C24" s="56" t="s">
        <v>2</v>
      </c>
      <c r="D24" s="57">
        <f>(1/(1+G10))+(1/(2*G8))+(SQRT(G10-1))/(6*G8^2)</f>
        <v>0.35165924526177067</v>
      </c>
      <c r="E24" s="49" t="s">
        <v>6</v>
      </c>
      <c r="F24" s="22"/>
      <c r="G24" s="11"/>
      <c r="H24" s="11"/>
      <c r="I24" s="11"/>
      <c r="J24" s="12"/>
      <c r="K24" s="11"/>
      <c r="L24" s="11"/>
      <c r="M24" s="12"/>
      <c r="N24" s="1"/>
      <c r="O24" s="1"/>
      <c r="P24" s="1"/>
      <c r="Q24" s="1"/>
      <c r="R24" s="1"/>
    </row>
    <row r="25" spans="1:18" ht="16" customHeight="1">
      <c r="A25" s="1"/>
      <c r="B25" s="7"/>
      <c r="C25" s="31" t="s">
        <v>2</v>
      </c>
      <c r="D25" s="53">
        <f>(1/(1+G9))+(1/(2*G8))+(SQRT(G9-1))/(6*G8^2)</f>
        <v>0.33777116453911815</v>
      </c>
      <c r="E25" s="49" t="s">
        <v>5</v>
      </c>
      <c r="F25" s="22"/>
      <c r="G25" s="11"/>
      <c r="H25" s="11"/>
      <c r="I25" s="11"/>
      <c r="J25" s="12"/>
      <c r="K25" s="11"/>
      <c r="L25" s="11"/>
      <c r="M25" s="12"/>
      <c r="N25" s="1"/>
      <c r="O25" s="1"/>
      <c r="P25" s="1"/>
      <c r="Q25" s="1"/>
      <c r="R25" s="1"/>
    </row>
    <row r="26" spans="1:18" ht="16" customHeight="1">
      <c r="A26" s="1"/>
      <c r="B26" s="7"/>
      <c r="C26" s="32"/>
      <c r="D26" s="32"/>
      <c r="E26" s="49"/>
      <c r="F26" s="22"/>
      <c r="G26" s="11"/>
      <c r="H26" s="11"/>
      <c r="I26" s="11"/>
      <c r="J26" s="12"/>
      <c r="K26" s="11"/>
      <c r="L26" s="11"/>
      <c r="M26" s="12"/>
      <c r="N26" s="1"/>
      <c r="O26" s="1"/>
      <c r="P26" s="1"/>
      <c r="Q26" s="1"/>
      <c r="R26" s="1"/>
    </row>
    <row r="27" spans="1:18" ht="16" customHeight="1">
      <c r="A27" s="1"/>
      <c r="B27" s="7"/>
      <c r="C27" s="1"/>
      <c r="D27" s="1"/>
      <c r="E27" s="1"/>
      <c r="F27" s="22"/>
      <c r="G27" s="11"/>
      <c r="H27" s="11"/>
      <c r="I27" s="11"/>
      <c r="J27" s="12"/>
      <c r="K27" s="11"/>
      <c r="L27" s="11"/>
      <c r="M27" s="12"/>
      <c r="N27" s="1"/>
      <c r="O27" s="1"/>
      <c r="P27" s="1"/>
      <c r="Q27" s="1"/>
      <c r="R27" s="1"/>
    </row>
    <row r="28" spans="1:18" ht="16" customHeight="1">
      <c r="A28" s="1"/>
      <c r="B28" s="7"/>
      <c r="C28" s="1"/>
      <c r="D28" s="1"/>
      <c r="E28" s="1"/>
      <c r="F28" s="22"/>
      <c r="G28" s="11"/>
      <c r="H28" s="11"/>
      <c r="I28" s="11"/>
      <c r="J28" s="12"/>
      <c r="K28" s="11"/>
      <c r="L28" s="11"/>
      <c r="M28" s="12"/>
      <c r="N28" s="1"/>
      <c r="O28" s="1"/>
      <c r="P28" s="1"/>
      <c r="Q28" s="1"/>
      <c r="R28" s="1"/>
    </row>
    <row r="29" spans="1:18" ht="16" customHeight="1" thickBot="1">
      <c r="A29" s="1"/>
      <c r="B29" s="7"/>
      <c r="C29" s="11"/>
      <c r="D29" s="11"/>
      <c r="E29" s="11"/>
      <c r="F29" s="22"/>
      <c r="G29" s="11"/>
      <c r="H29" s="11"/>
      <c r="I29" s="11"/>
      <c r="J29" s="12"/>
      <c r="K29" s="11"/>
      <c r="L29" s="11"/>
      <c r="M29" s="12"/>
      <c r="N29" s="1"/>
      <c r="O29" s="1"/>
      <c r="P29" s="1"/>
      <c r="Q29" s="1"/>
      <c r="R29" s="1"/>
    </row>
    <row r="30" spans="1:18" ht="16" customHeight="1" thickBot="1">
      <c r="A30" s="1"/>
      <c r="B30" s="3"/>
      <c r="C30" s="54"/>
      <c r="D30" s="54"/>
      <c r="E30" s="54"/>
      <c r="F30" s="22"/>
      <c r="G30" s="11"/>
      <c r="H30" s="11"/>
      <c r="I30" s="11"/>
      <c r="J30" s="12"/>
      <c r="K30" s="11"/>
      <c r="L30" s="11"/>
      <c r="M30" s="12"/>
      <c r="N30" s="1"/>
      <c r="O30" s="1"/>
      <c r="P30" s="1"/>
      <c r="Q30" s="1"/>
      <c r="R30" s="1"/>
    </row>
    <row r="31" spans="1:18" ht="16" customHeight="1">
      <c r="A31" s="1"/>
      <c r="B31" s="7"/>
      <c r="C31" s="63" t="s">
        <v>5</v>
      </c>
      <c r="D31" s="1"/>
      <c r="E31" s="1"/>
      <c r="F31" s="54"/>
      <c r="G31" s="54"/>
      <c r="H31" s="54"/>
      <c r="I31" s="54"/>
      <c r="J31" s="54"/>
      <c r="K31" s="54"/>
      <c r="L31" s="54"/>
      <c r="M31" s="55"/>
      <c r="N31" s="1"/>
      <c r="O31" s="1"/>
      <c r="P31" s="1"/>
      <c r="Q31" s="1"/>
      <c r="R31" s="1"/>
    </row>
    <row r="32" spans="1:18" ht="16" customHeight="1">
      <c r="A32" s="1"/>
      <c r="B32" s="7"/>
      <c r="C32" s="33" t="s">
        <v>9</v>
      </c>
      <c r="D32" s="34" t="s">
        <v>10</v>
      </c>
      <c r="E32" s="60">
        <f>(D13*D9*8*D23^2)/(D12^5*3.14^2*9.8)</f>
        <v>2.7904279689111497</v>
      </c>
      <c r="F32" s="11"/>
      <c r="G32" s="11"/>
      <c r="H32" s="11"/>
      <c r="I32" s="11"/>
      <c r="J32" s="11"/>
      <c r="K32" s="11"/>
      <c r="L32" s="11"/>
      <c r="M32" s="12"/>
      <c r="N32" s="1"/>
      <c r="O32" s="1"/>
      <c r="P32" s="1"/>
      <c r="Q32" s="1"/>
      <c r="R32" s="1"/>
    </row>
    <row r="33" spans="1:18" s="81" customFormat="1" ht="30">
      <c r="A33" s="74"/>
      <c r="B33" s="75"/>
      <c r="C33" s="76" t="s">
        <v>11</v>
      </c>
      <c r="D33" s="77" t="s">
        <v>12</v>
      </c>
      <c r="E33" s="78">
        <f>E32*D25</f>
        <v>0.94252610462164521</v>
      </c>
      <c r="F33" s="79"/>
      <c r="G33" s="79"/>
      <c r="H33" s="79"/>
      <c r="I33" s="79"/>
      <c r="J33" s="79"/>
      <c r="K33" s="79"/>
      <c r="L33" s="79"/>
      <c r="M33" s="80"/>
      <c r="N33" s="74"/>
      <c r="O33" s="74"/>
      <c r="P33" s="74"/>
      <c r="Q33" s="74"/>
      <c r="R33" s="74"/>
    </row>
    <row r="34" spans="1:18" ht="16" customHeight="1">
      <c r="A34" s="1"/>
      <c r="B34" s="7"/>
      <c r="C34" s="49"/>
      <c r="D34" s="58"/>
      <c r="E34" s="59"/>
      <c r="F34" s="11"/>
      <c r="G34" s="11"/>
      <c r="H34" s="11"/>
      <c r="I34" s="11"/>
      <c r="J34" s="11"/>
      <c r="K34" s="11"/>
      <c r="L34" s="11"/>
      <c r="M34" s="12"/>
      <c r="N34" s="1"/>
      <c r="O34" s="1"/>
      <c r="P34" s="1"/>
      <c r="Q34" s="1"/>
      <c r="R34" s="1"/>
    </row>
    <row r="35" spans="1:18" ht="16" customHeight="1">
      <c r="A35" s="1"/>
      <c r="B35" s="7"/>
      <c r="C35" s="49"/>
      <c r="D35" s="58"/>
      <c r="E35" s="59"/>
      <c r="F35" s="11"/>
      <c r="G35" s="11"/>
      <c r="H35" s="11"/>
      <c r="I35" s="11"/>
      <c r="J35" s="11"/>
      <c r="K35" s="11"/>
      <c r="L35" s="11"/>
      <c r="M35" s="12"/>
      <c r="N35" s="1"/>
      <c r="O35" s="1"/>
      <c r="P35" s="1"/>
      <c r="Q35" s="1"/>
      <c r="R35" s="1"/>
    </row>
    <row r="36" spans="1:18" ht="16" customHeight="1">
      <c r="A36" s="1"/>
      <c r="B36" s="7"/>
      <c r="C36" s="62" t="s">
        <v>22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"/>
      <c r="O36" s="1"/>
      <c r="P36" s="1"/>
      <c r="Q36" s="1"/>
      <c r="R36" s="1"/>
    </row>
    <row r="37" spans="1:18" ht="16" customHeight="1">
      <c r="A37" s="1"/>
      <c r="B37" s="7"/>
      <c r="C37" s="33" t="s">
        <v>9</v>
      </c>
      <c r="D37" s="34" t="s">
        <v>10</v>
      </c>
      <c r="E37" s="60">
        <f>10.674*(D9*(D23^1.85))/(((150)^1.85)*D12^4.86)</f>
        <v>3.6073217262733221</v>
      </c>
      <c r="F37" s="11"/>
      <c r="G37" s="11"/>
      <c r="H37" s="11"/>
      <c r="I37" s="11"/>
      <c r="J37" s="11"/>
      <c r="K37" s="11"/>
      <c r="L37" s="11"/>
      <c r="M37" s="12"/>
      <c r="N37" s="1"/>
      <c r="O37" s="1"/>
      <c r="P37" s="1"/>
      <c r="Q37" s="1"/>
      <c r="R37" s="1"/>
    </row>
    <row r="38" spans="1:18" ht="30">
      <c r="A38" s="1"/>
      <c r="B38" s="7"/>
      <c r="C38" s="73" t="s">
        <v>11</v>
      </c>
      <c r="D38" s="77" t="s">
        <v>12</v>
      </c>
      <c r="E38" s="78">
        <f>+E37*D24</f>
        <v>1.2685480356776642</v>
      </c>
      <c r="F38" s="11"/>
      <c r="G38" s="11"/>
      <c r="H38" s="11"/>
      <c r="I38" s="11"/>
      <c r="J38" s="11"/>
      <c r="K38" s="11"/>
      <c r="L38" s="11"/>
      <c r="M38" s="12"/>
      <c r="N38" s="1"/>
      <c r="O38" s="1"/>
      <c r="P38" s="1"/>
      <c r="Q38" s="1"/>
      <c r="R38" s="1"/>
    </row>
    <row r="39" spans="1:18" ht="16" customHeight="1" thickBot="1">
      <c r="A39" s="1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"/>
      <c r="O39" s="1"/>
      <c r="P39" s="1"/>
      <c r="Q39" s="1"/>
      <c r="R39" s="1"/>
    </row>
    <row r="40" spans="1:18" ht="16" customHeight="1">
      <c r="A40" s="1"/>
      <c r="B40" s="1"/>
      <c r="C40" s="1"/>
      <c r="D40" s="1"/>
      <c r="E40" s="1"/>
      <c r="F40" s="1"/>
      <c r="G40" s="21"/>
      <c r="H40" s="21"/>
      <c r="I40" s="21"/>
      <c r="J40" s="1"/>
      <c r="K40" s="21"/>
      <c r="L40" s="21"/>
      <c r="M40" s="21"/>
      <c r="N40" s="1"/>
      <c r="O40" s="1"/>
      <c r="P40" s="1"/>
      <c r="Q40" s="1"/>
      <c r="R40" s="1"/>
    </row>
    <row r="41" spans="1:18" ht="16" customHeight="1">
      <c r="A41" s="1"/>
      <c r="B41" s="1"/>
      <c r="C41" s="1"/>
      <c r="D41" s="1"/>
      <c r="E41" s="1"/>
      <c r="F41" s="21"/>
      <c r="G41" s="21"/>
      <c r="H41" s="21"/>
      <c r="I41" s="21"/>
      <c r="J41" s="21"/>
      <c r="K41" s="21"/>
      <c r="L41" s="21"/>
      <c r="M41" s="21"/>
      <c r="N41" s="1"/>
      <c r="O41" s="1"/>
      <c r="P41" s="1"/>
      <c r="Q41" s="1"/>
      <c r="R41" s="1"/>
    </row>
    <row r="42" spans="1:18" ht="16" customHeight="1">
      <c r="A42" s="1"/>
      <c r="B42" s="1"/>
      <c r="C42" s="21"/>
      <c r="D42" s="21"/>
      <c r="E42" s="2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" customHeight="1">
      <c r="A43" s="1"/>
      <c r="B43" s="1"/>
      <c r="C43" s="21"/>
      <c r="D43" s="21"/>
      <c r="E43" s="2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" customHeight="1">
      <c r="A44" s="1"/>
      <c r="B44" s="1"/>
      <c r="C44" s="21"/>
      <c r="D44" s="21"/>
      <c r="E44" s="2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N46" s="1"/>
      <c r="O46" s="1"/>
      <c r="P46" s="1"/>
      <c r="Q46" s="1"/>
      <c r="R46" s="1"/>
    </row>
    <row r="47" spans="1:18">
      <c r="A47" s="1"/>
    </row>
    <row r="48" spans="1:18">
      <c r="A48" s="1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3075" r:id="rId3">
          <objectPr defaultSize="0" autoPict="0" r:id="rId4">
            <anchor moveWithCells="1" sizeWithCells="1">
              <from>
                <xdr:col>5</xdr:col>
                <xdr:colOff>190500</xdr:colOff>
                <xdr:row>11</xdr:row>
                <xdr:rowOff>114300</xdr:rowOff>
              </from>
              <to>
                <xdr:col>9</xdr:col>
                <xdr:colOff>304800</xdr:colOff>
                <xdr:row>16</xdr:row>
                <xdr:rowOff>101600</xdr:rowOff>
              </to>
            </anchor>
          </objectPr>
        </oleObject>
      </mc:Choice>
      <mc:Fallback>
        <oleObject progId="Equation.3" shapeId="307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</vt:lpstr>
      <vt:lpstr>Secundario</vt:lpstr>
      <vt:lpstr>Lateral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felipe De la Hoz Mardones</cp:lastModifiedBy>
  <dcterms:created xsi:type="dcterms:W3CDTF">2014-07-01T20:43:54Z</dcterms:created>
  <dcterms:modified xsi:type="dcterms:W3CDTF">2017-04-06T20:14:46Z</dcterms:modified>
</cp:coreProperties>
</file>